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6015" windowWidth="19230" windowHeight="6075" tabRatio="748"/>
  </bookViews>
  <sheets>
    <sheet name="5 План ЕИ" sheetId="8" r:id="rId1"/>
    <sheet name="Свод" sheetId="10" state="hidden" r:id="rId2"/>
    <sheet name="6 план ГКПЗ" sheetId="6" r:id="rId3"/>
    <sheet name="7 порядок формирования ГКПЗ " sheetId="7" state="hidden" r:id="rId4"/>
  </sheets>
  <definedNames>
    <definedName name="_Toc344472493" localSheetId="3">'7 порядок формирования ГКПЗ '!$A$3</definedName>
    <definedName name="_xlnm._FilterDatabase" localSheetId="0" hidden="1">'5 План ЕИ'!$A$9:$H$85</definedName>
    <definedName name="_xlnm._FilterDatabase" localSheetId="2" hidden="1">'6 план ГКПЗ'!$A$23:$AD$358</definedName>
    <definedName name="_xlnm.Print_Area" localSheetId="2">'6 план ГКПЗ'!$A$1:$AD$343</definedName>
    <definedName name="_xlnm.Print_Area" localSheetId="3">'7 порядок формирования ГКПЗ '!$A$3:$O$60</definedName>
  </definedNames>
  <calcPr calcId="145621"/>
</workbook>
</file>

<file path=xl/calcChain.xml><?xml version="1.0" encoding="utf-8"?>
<calcChain xmlns="http://schemas.openxmlformats.org/spreadsheetml/2006/main">
  <c r="U19" i="6" l="1"/>
  <c r="U207" i="6" l="1"/>
  <c r="X207" i="6"/>
  <c r="E82" i="8"/>
  <c r="E81" i="8"/>
  <c r="E44" i="8" l="1"/>
  <c r="E59" i="8" l="1"/>
  <c r="U211" i="6" l="1"/>
  <c r="E75" i="8"/>
  <c r="X211" i="6" l="1"/>
  <c r="V328" i="6" l="1"/>
  <c r="V329" i="6"/>
  <c r="U329" i="6" s="1"/>
  <c r="V357" i="6" l="1"/>
  <c r="U330" i="6"/>
  <c r="F18" i="10" l="1"/>
  <c r="I18" i="10" l="1"/>
  <c r="I4" i="10" l="1"/>
  <c r="I5" i="10"/>
  <c r="I6" i="10"/>
  <c r="I7" i="10"/>
  <c r="I8" i="10"/>
  <c r="I9" i="10"/>
  <c r="I10" i="10"/>
  <c r="I11" i="10"/>
  <c r="I12" i="10"/>
  <c r="I13" i="10"/>
  <c r="I14" i="10"/>
  <c r="I15" i="10"/>
  <c r="I16" i="10"/>
  <c r="I17" i="10"/>
  <c r="I19" i="10"/>
  <c r="I20" i="10"/>
  <c r="I3" i="10"/>
  <c r="H13" i="10" l="1"/>
  <c r="E77" i="8" l="1"/>
  <c r="V356" i="6"/>
  <c r="U356" i="6" s="1"/>
  <c r="W355" i="6" l="1"/>
  <c r="U355" i="6" s="1"/>
  <c r="F11" i="10" l="1"/>
  <c r="F21" i="10" l="1"/>
  <c r="G21" i="10"/>
  <c r="E21" i="10"/>
  <c r="B21" i="10"/>
  <c r="C21" i="10"/>
  <c r="D21" i="10"/>
  <c r="E18" i="10"/>
  <c r="E9" i="10"/>
  <c r="U342" i="6" l="1"/>
  <c r="E72" i="8" l="1"/>
  <c r="E61" i="8"/>
  <c r="E56" i="8"/>
  <c r="E50" i="8"/>
  <c r="E46" i="8"/>
  <c r="E32" i="8"/>
  <c r="E23" i="8"/>
  <c r="E21" i="8"/>
  <c r="E19" i="8"/>
  <c r="E12" i="8"/>
  <c r="U288" i="6" l="1"/>
  <c r="U287" i="6"/>
  <c r="W122" i="6" l="1"/>
  <c r="W121" i="6"/>
  <c r="W106" i="6"/>
  <c r="V276" i="6" l="1"/>
  <c r="V275" i="6"/>
  <c r="U275" i="6"/>
  <c r="W93" i="6"/>
  <c r="W92" i="6"/>
  <c r="W207" i="6" l="1"/>
  <c r="W211" i="6" s="1"/>
  <c r="U276" i="6"/>
  <c r="X274" i="6"/>
  <c r="X358" i="6" s="1"/>
  <c r="W275" i="6"/>
  <c r="U271" i="6" l="1"/>
  <c r="V271" i="6" s="1"/>
  <c r="V358" i="6" s="1"/>
  <c r="U267" i="6"/>
  <c r="U263" i="6"/>
  <c r="U262" i="6"/>
  <c r="U256" i="6"/>
  <c r="U249" i="6"/>
  <c r="U248" i="6"/>
  <c r="U239" i="6"/>
  <c r="U358" i="6" l="1"/>
  <c r="W271" i="6"/>
  <c r="W358" i="6" s="1"/>
</calcChain>
</file>

<file path=xl/sharedStrings.xml><?xml version="1.0" encoding="utf-8"?>
<sst xmlns="http://schemas.openxmlformats.org/spreadsheetml/2006/main" count="5985" uniqueCount="1283">
  <si>
    <t>Код ОКЕИ</t>
  </si>
  <si>
    <t>Номер лота</t>
  </si>
  <si>
    <t>Код вида деятельности</t>
  </si>
  <si>
    <t>ОКДП</t>
  </si>
  <si>
    <t>Примечание</t>
  </si>
  <si>
    <t>Номер графы</t>
  </si>
  <si>
    <t>Планируемый способ закупки</t>
  </si>
  <si>
    <t>Планируемая дата объявления о начале процедур</t>
  </si>
  <si>
    <t>Год и месяц начала поставки товаров, выполнения работ, оказания услуг</t>
  </si>
  <si>
    <t>Итого за IV квартал</t>
  </si>
  <si>
    <t>Итого за III квартал</t>
  </si>
  <si>
    <t>Итого за II квартал</t>
  </si>
  <si>
    <t>Итого за I квартал</t>
  </si>
  <si>
    <t>Итого по закупкам планируемого года:</t>
  </si>
  <si>
    <t>Х</t>
  </si>
  <si>
    <t>Раздел 4: Закупки планируемого года по инвестиционной деятельности</t>
  </si>
  <si>
    <t>Раздел 3: Закупки планируемого года, связанные с договорами по дополнительным платным сервисам</t>
  </si>
  <si>
    <t>Раздел 2: Закупка топлива для выработки электро- и теплоэнергии планируемого года</t>
  </si>
  <si>
    <t>Раздел 1: Закупки планируемого года по операционной и финансовой деятельности</t>
  </si>
  <si>
    <t>Последующие годы</t>
  </si>
  <si>
    <t>Планируемый год</t>
  </si>
  <si>
    <t>Предшевствующие годы</t>
  </si>
  <si>
    <t>Наименование</t>
  </si>
  <si>
    <t>Код ОКАТО</t>
  </si>
  <si>
    <t xml:space="preserve">Справочно: Начальная (максимальная) цена лота в рублевом эквиваленте/иностранной валюте </t>
  </si>
  <si>
    <t>Код бюджетного классификатора</t>
  </si>
  <si>
    <t>Наименование инвестиционного проекта в инвестиционной программе</t>
  </si>
  <si>
    <t xml:space="preserve">Индивидуальный номер инвестиционного проекта в инвестиционной программе </t>
  </si>
  <si>
    <t>Наименование статьи затрат Бизнес-плана в формате АСКП</t>
  </si>
  <si>
    <t>График начисления (руб. без НДС)</t>
  </si>
  <si>
    <t>Начальная (максимальная) цена лота (руб., без НДС)</t>
  </si>
  <si>
    <t>Год и месяц окончания поставки товаров, выполнения работ, оказания услуг</t>
  </si>
  <si>
    <t>Планируемая дата объявления о начале процедур (чч.мм.гггг)</t>
  </si>
  <si>
    <t>Форма закупки (электронная/неэлектронная)</t>
  </si>
  <si>
    <t>Организатор закупки</t>
  </si>
  <si>
    <t>Регион поставки товаров (выполнения работ, оказания услуг)</t>
  </si>
  <si>
    <t>Сведения о количестве (объеме)</t>
  </si>
  <si>
    <t>Единицы измерения</t>
  </si>
  <si>
    <t>Требования к товарам, работам, услугам</t>
  </si>
  <si>
    <t xml:space="preserve">Наименование лота </t>
  </si>
  <si>
    <t>Номер закупки</t>
  </si>
  <si>
    <t>ОКВЭД</t>
  </si>
  <si>
    <t>Подразделение - потребитель продукции</t>
  </si>
  <si>
    <t>Код Общества</t>
  </si>
  <si>
    <t>Порядковый номер</t>
  </si>
  <si>
    <t>Курс ЦБ</t>
  </si>
  <si>
    <t>Справочно: Переходящие договоры по закупкам предшествующих годов</t>
  </si>
  <si>
    <t>УТВЕРЖДАЮ</t>
  </si>
  <si>
    <t>_________________________________________</t>
  </si>
  <si>
    <t>«____» _______________ 201_ г.</t>
  </si>
  <si>
    <t>__________________________________________</t>
  </si>
  <si>
    <t>«Начальная (максимальная) цена лота в рублевом эквиваленте/иностранной валюте» содержит информацию о рублевом эквиваленте, рассчитанном с применением указанного курса ЦБ.</t>
  </si>
  <si>
    <t>Стоимость лота в рублевом эквиваленте/иностранной валюте.</t>
  </si>
  <si>
    <t>Код бюджетного классификатора заполняется по усмотрению Общества. Указание кода бюджетного классификатора является необязательным. Данный столбец заполняется  по усмотрению Общества</t>
  </si>
  <si>
    <t>Наименование проекта в инвестиционной программе</t>
  </si>
  <si>
    <t xml:space="preserve">Индивидуальный номер проекта в ИПРГ </t>
  </si>
  <si>
    <t>Заполнение столбца "Наименование статьи затрат Бизнес-плана в формате АСКП" является обязательным. АСКП - Автоматизированная система корпоративного планирования. В случае, если объединяются позиции с различными статьями затрат Бизнес-плана – коды проставляются через запятую.</t>
  </si>
  <si>
    <t>Указывается Код вида деятельности (см. Приложение №3)</t>
  </si>
  <si>
    <t>График начисления (руб)</t>
  </si>
  <si>
    <t>22-27</t>
  </si>
  <si>
    <t>22-24</t>
  </si>
  <si>
    <t xml:space="preserve">Указывается начальная (максимальная) цена лота в рублях (без НДС).
Для зарубежных активов начальная (максимальная) цена лота указывается в валюте заполнения. </t>
  </si>
  <si>
    <t>Указывается год и месяц окончания поставки товаров, выполнения работ, оказания услуг</t>
  </si>
  <si>
    <t>Указывается год и месяц начала поставки товаров, выполнения работ, оказания услуг, которая определяется с учетом периода проведения закупочных процедур</t>
  </si>
  <si>
    <t>Планируемая дата объявления о начале процедур (мм.гг.)</t>
  </si>
  <si>
    <t>Указывается форма проведения закупки (электронная/неэлектронная)</t>
  </si>
  <si>
    <t>Указывается планируемый способ закупки, который определяется в соответствии с Положением о порядке проведения регламентируемых закупок товаров, работ, услуг для нужд Общества.</t>
  </si>
  <si>
    <t>Указывается организация (Общество или СЗО), которая будет проводить закупочную процедуру</t>
  </si>
  <si>
    <t xml:space="preserve">Указывается идентификационный код закупки в соответствии с Общероссийским классификатором объектов административно-территориального деления (ОКАТО). </t>
  </si>
  <si>
    <t>13 и 14</t>
  </si>
  <si>
    <t>Указываются сведения о количестве (объеме) закупаемых товаров, работ, услуг в натуральном выражении. Для лотов, объединяющих продукцию с различными единицами измерения, вводится условная единица "1" (условное обозначение натурального количества/объёма комплексного предмета договора, предусматривающего поставку товаров и/или выполнение работ, оказание услуг с разными единицами измерения)</t>
  </si>
  <si>
    <t>Указывается идентификационный код закупки в соответствии с Общероссийским классификатором единиц измерения (ОКЕИ). Для лотов, объединяющих продукцию с различными единицами измерения, вводится условная единица "УСЛ. ЕД." (условное обозначение натурального количества/объёма комплексного предмета договора, предусматривающего поставку товаров и/или выполнение работ, оказание услуг с разными единицами измерения)</t>
  </si>
  <si>
    <t>10 и 11</t>
  </si>
  <si>
    <t>Указывается наименование лота, которое должно четко указывать на предмет договора закупки</t>
  </si>
  <si>
    <t>Указывается номер закупки заполняется по усмотрению Общества (номер в программе ведения учёта закупок, принятой в Обществе, порядковый номер, пр.)</t>
  </si>
  <si>
    <t>Указывается идентификационный код закупки в соответствии с Общероссийским классификатором видов экономической деятельности, продукции и услуг (ОКДП). В случае если объединяются позиции с различными кодами ОКДП – коды проставляются через запятую.</t>
  </si>
  <si>
    <t>Указывается идентификационный код закупки в соответствии с Общероссийским классификатором видов экономической деятельности (ОКВЭД). В случае если объединяются позиции с различными кодами ОКВЭД – коды проставляются через запятую.</t>
  </si>
  <si>
    <t>Указывается подразделение, для нужд которого приобретается продукция/ наименование филиала Общества</t>
  </si>
  <si>
    <t>Соответствует коду Общества, указанному в шапке таблицы (заполняется автоматически при формировании НП в ЕИСЗ)</t>
  </si>
  <si>
    <t>Присваивается номер по порядку</t>
  </si>
  <si>
    <t>Наименование графы</t>
  </si>
  <si>
    <t xml:space="preserve">2.            Требования к заполнению формы  </t>
  </si>
  <si>
    <t>1.10.</t>
  </si>
  <si>
    <t>При формировании потребности закупки типовой продукции, которая в силу своей специфичности не может объединяться в единый лот (например, закупка услуг на обучение и повышение квалификации персонала), конкурентным способом "упрощённая процедура закупки" (величина единоразовой закупки не может превышать 500 (пятисот) тысяч рублей без учёта НДС), допускается объединение таких закупок в "ряд упрощённых процедур закупок" (по кодам видов деятельности до 15).
Последующее раскрытие ряда производится в отчёте об исполнении ГКПЗ по форме Приложения №16</t>
  </si>
  <si>
    <t>1.9.</t>
  </si>
  <si>
    <t>заполнение на усмотрение Общества</t>
  </si>
  <si>
    <t>29-30</t>
  </si>
  <si>
    <t>см. порядковый номер требований к заполнению формы ГКПЗ</t>
  </si>
  <si>
    <t>19-28</t>
  </si>
  <si>
    <t>не заполняется</t>
  </si>
  <si>
    <t>17-18</t>
  </si>
  <si>
    <t>вписывается способ закупки, указанный в протоколе выбора победителя, в соответствии с которым был выбран контрагент и заключен договор, для 2-го и последующих лет исполнения договора указывается ЕИ (например, ОЗП-ЕИ; ОК-ЕИ)</t>
  </si>
  <si>
    <t>не заполняются</t>
  </si>
  <si>
    <t>9-15</t>
  </si>
  <si>
    <t>номер лота из ЕИСЗ</t>
  </si>
  <si>
    <t>2-6</t>
  </si>
  <si>
    <t xml:space="preserve">1.8.       </t>
  </si>
  <si>
    <t>В Раздел 4 включаются закупки по инвестиционной деятельности планируемого года</t>
  </si>
  <si>
    <t xml:space="preserve">1.7.   </t>
  </si>
  <si>
    <t>В Раздел 3 включаются закупки планируемого года, связанные с договорами по дополнительным платным сервисам – Закупки товаров, работ, услуг  осуществляемые с целью последующей перепродажи.</t>
  </si>
  <si>
    <t xml:space="preserve">1.6.  </t>
  </si>
  <si>
    <t>В Раздел 2 включаются закупки планируемого года, связанные с договорами по закупке топлива на производство электро- и теплоэнергии</t>
  </si>
  <si>
    <t xml:space="preserve">1.5.       </t>
  </si>
  <si>
    <t xml:space="preserve">1.4.       </t>
  </si>
  <si>
    <t>Курс ЦБ заполняется на момент формирования ГКПЗ.</t>
  </si>
  <si>
    <t xml:space="preserve">1.3.       </t>
  </si>
  <si>
    <t xml:space="preserve">1.2.       </t>
  </si>
  <si>
    <t xml:space="preserve">Валюта составления ГКПЗ – рубли РФ. </t>
  </si>
  <si>
    <t xml:space="preserve">1.1.       </t>
  </si>
  <si>
    <t>1.            Общие требования</t>
  </si>
  <si>
    <t>Приложение №7. Порядок формирования ГКПЗ</t>
  </si>
  <si>
    <t>Зарубежные активы в качестве валюты составления указывают национальную валюту.</t>
  </si>
  <si>
    <t xml:space="preserve">В Раздел 1 включаются закупки по операционной и финансовой деятельности (кроме закупки топлива на производство электро- и теплоэнергии) планируемого года </t>
  </si>
  <si>
    <t xml:space="preserve">В раздел "Справочно" включаются переходящие договоры, как долгосрочные, заключаемые на период более 12 месяцев, по закупкам предшествующих годов (т.е., период исполнения договора превышает срок, на который утверждается ГКПЗ), так и договоры, заключаемые на срок не более 12 месяцев, по закупкам предшествующих годов, дата окончания по которым приходится на планируемый год. В данный раздел ГКПЗ включаются сведения на весь период осуществления закупки до момента исполнения договора. При этом заполнение граф происходит в следующем порядке: </t>
  </si>
  <si>
    <t>На Общества, у которых затраты на 90% закупок (процент определяется, исходя из количества лотов) по основной деятельности в разрезе каждого лота ГКПЗ не превышают порога 500 (пятисот) тысяч рублей без учёта НДС, действие п.1.9. не распространяется.</t>
  </si>
  <si>
    <t>Номер лота формируется автоматически в ЕИСЗ в формате: AAA.XX.ZZZZZ, где</t>
  </si>
  <si>
    <t>ААА - код Общества</t>
  </si>
  <si>
    <t>XX - две последние цифры планового года</t>
  </si>
  <si>
    <t>ZZZZZ - порядковый номер лота в пределах Общества</t>
  </si>
  <si>
    <t>После формирования номер лота указывается по всем номенклатурам, вошедшим в данный лот.</t>
  </si>
  <si>
    <t>Указываются минимально необходимые требования, предъявляемые к закупаемым товарам, работам, услугам, а именно: 
указывается степень законченности логистического цикла поставки продукции (например, с доставкой до места назначения или без, с обслуживанием или без, с установкой или без, прочие критерии, свидетельствующие об отсутствии/наличии дополнительных затрат, связанных с приобретением, доставкой, вводом в эксплуатацию и обслуживанием продукции)</t>
  </si>
  <si>
    <t xml:space="preserve">1) по операционной деятельности заполняется в соответствии с плановыми затратами бюджета доходов и расходов в составе проекта бизнес-плана на планируемый год/среднесрочного плана-прогноза. 
2) по инвестиционной деятельности заполняется в соответствии с разделом "освоение" годовой инвестиционной программы/среднесрочной инвестиционной программы. </t>
  </si>
  <si>
    <t>Указывается наименование проекта в ИПРГ/ИПРСС</t>
  </si>
  <si>
    <t>Указывается индивидуальный номер проекта в ИПРГ/ИПРСС</t>
  </si>
  <si>
    <t>Указывается планируемый месяц объявления о начале закупочных процедур (для способа "у единственного источника" - указывается планируемая дата заключения договора, для способа "упрощённая процедура закупки" дата не указывается).</t>
  </si>
  <si>
    <t>Консультационные и информационные услуги</t>
  </si>
  <si>
    <t>01.2014</t>
  </si>
  <si>
    <t>12.2014</t>
  </si>
  <si>
    <t>УПЗ</t>
  </si>
  <si>
    <t>66.03.3</t>
  </si>
  <si>
    <t>3.2</t>
  </si>
  <si>
    <t>5.2</t>
  </si>
  <si>
    <t>Годовая комплексная программа закупок на 2014 год</t>
  </si>
  <si>
    <t/>
  </si>
  <si>
    <t>Опыт работы, наличие квалифицированного персонала</t>
  </si>
  <si>
    <t>Н/Э</t>
  </si>
  <si>
    <t>6.2</t>
  </si>
  <si>
    <t>Консультационные и информационные услуги по операционной деятельности</t>
  </si>
  <si>
    <t>05.2014</t>
  </si>
  <si>
    <t>06.2014</t>
  </si>
  <si>
    <t>08.2014</t>
  </si>
  <si>
    <t>03.2014</t>
  </si>
  <si>
    <t>10.2014</t>
  </si>
  <si>
    <t>11.2014</t>
  </si>
  <si>
    <t>09.2014</t>
  </si>
  <si>
    <t>04.2014</t>
  </si>
  <si>
    <t>ООО ИНТЕР РАО ЦУЗ</t>
  </si>
  <si>
    <t>ЗКП</t>
  </si>
  <si>
    <t>ЗАО «Интерфакс»</t>
  </si>
  <si>
    <t>204</t>
  </si>
  <si>
    <t>74.30.9</t>
  </si>
  <si>
    <t>204.131.00007</t>
  </si>
  <si>
    <t>Закупка услуг "Разработка Целевой экологической программы Группы "ИНТЕР РАО ЕЭС" на период до 2030 года"</t>
  </si>
  <si>
    <t>ОК</t>
  </si>
  <si>
    <t>74.20.41</t>
  </si>
  <si>
    <t>204.13.00005</t>
  </si>
  <si>
    <t>Закупка услуг "Разработка стандартов технических организации (СТО)" для Группы ОАО "ИНТЕР РАО ЕЭС"</t>
  </si>
  <si>
    <t>74.30.8</t>
  </si>
  <si>
    <t>204.13.00011</t>
  </si>
  <si>
    <t>Закупка услуг "Независимая оценка и сертификация системы экологического менеджмента"</t>
  </si>
  <si>
    <t>ОЗП</t>
  </si>
  <si>
    <t>52.47.1</t>
  </si>
  <si>
    <t>5110700</t>
  </si>
  <si>
    <t>204.14.00001</t>
  </si>
  <si>
    <t>Закупка нормативно-технической литературы для БПД</t>
  </si>
  <si>
    <t>Доставка до места назначения</t>
  </si>
  <si>
    <t>6.1</t>
  </si>
  <si>
    <t>204.14.00002</t>
  </si>
  <si>
    <t>02.2014</t>
  </si>
  <si>
    <t>204.14.00003</t>
  </si>
  <si>
    <t>Закупка услуг "Разработка стандартов технических организаций (СТО) для Группы ОАО "Интер РАО"</t>
  </si>
  <si>
    <t>ЗЗП</t>
  </si>
  <si>
    <t>194.14.00003</t>
  </si>
  <si>
    <t>Услуги по предоставлению доступа к архивной информации фондовой биржи ММВБ-РТС</t>
  </si>
  <si>
    <t>ЕИ</t>
  </si>
  <si>
    <t>194.14.00004</t>
  </si>
  <si>
    <t>Услуги по предоставлению доступа к базе данных Factset</t>
  </si>
  <si>
    <t>12.2015</t>
  </si>
  <si>
    <t>92.4</t>
  </si>
  <si>
    <t>194.14.00005</t>
  </si>
  <si>
    <t>Услуги по предоставлению доступа к базам данных EIU</t>
  </si>
  <si>
    <t>74.14</t>
  </si>
  <si>
    <t>6512080</t>
  </si>
  <si>
    <t>194.14.00006</t>
  </si>
  <si>
    <t>Услуги консультанта по проведению стратегического семинара в 1 полугодии</t>
  </si>
  <si>
    <t>194.14.00007</t>
  </si>
  <si>
    <t>Услуги консультанта по проведению стратегического семинара во 2 полугодии</t>
  </si>
  <si>
    <t>194.14.00008</t>
  </si>
  <si>
    <t>Услуги по предоставлению доступа к базе данных MergeMarket</t>
  </si>
  <si>
    <t>07.2014</t>
  </si>
  <si>
    <t>Действующий договор</t>
  </si>
  <si>
    <t>210</t>
  </si>
  <si>
    <t>74.13.1</t>
  </si>
  <si>
    <t>7413010</t>
  </si>
  <si>
    <t>210.14.00001</t>
  </si>
  <si>
    <t>Техническая литература</t>
  </si>
  <si>
    <t>Актуализированные данные по ОРЭМ</t>
  </si>
  <si>
    <t>Прочие консультационные услуги</t>
  </si>
  <si>
    <t>72.60</t>
  </si>
  <si>
    <t>7260090</t>
  </si>
  <si>
    <t>210.14.00002</t>
  </si>
  <si>
    <t>Информационные услуги по предоставлению ценовых параметров оптового рынка</t>
  </si>
  <si>
    <t>Фактические ценовые параметры по Казахстану</t>
  </si>
  <si>
    <t>01.2015</t>
  </si>
  <si>
    <t>Услуги АТС</t>
  </si>
  <si>
    <t>переходящий договор</t>
  </si>
  <si>
    <t>ОАО"НТЦ ЕЭС"</t>
  </si>
  <si>
    <t>06.2012</t>
  </si>
  <si>
    <t>Аналитические данные по скандинавской бирже, ценообразованию на энергетических биржах Европы</t>
  </si>
  <si>
    <t xml:space="preserve">Montel </t>
  </si>
  <si>
    <t>11.2006</t>
  </si>
  <si>
    <t>9220090</t>
  </si>
  <si>
    <t>Информационные услуги "ИНТЕРФАКС"</t>
  </si>
  <si>
    <t>ЗАО "Интерфакс"</t>
  </si>
  <si>
    <t>12.2010</t>
  </si>
  <si>
    <t>Информационные услуги по доступу к системе SYSPOWER (скандинавский рынок)</t>
  </si>
  <si>
    <t>SKM Market Predictor AS</t>
  </si>
  <si>
    <t>12.2009</t>
  </si>
  <si>
    <t>переходящий (210.13.00020)</t>
  </si>
  <si>
    <t>Информационные услуги по доступу к системе SYSPOWER (ОРЭМ)</t>
  </si>
  <si>
    <t>74.14.</t>
  </si>
  <si>
    <t>переходящий (закупка № 2265, 210.13.00024)</t>
  </si>
  <si>
    <t>Консультационные услуги по оценке инвестиционных возможностей и представлению интересов ОАО «Интер РАО» в Европейском союзе</t>
  </si>
  <si>
    <t>Acceleration Management Solutions SAM</t>
  </si>
  <si>
    <t>01.2013</t>
  </si>
  <si>
    <t>Услуги ОАО "АТС" по выпуску ключей ЭЦП</t>
  </si>
  <si>
    <t>ОАО "АТС"</t>
  </si>
  <si>
    <t>06.2008</t>
  </si>
  <si>
    <t>ОКП</t>
  </si>
  <si>
    <t>74.12.2</t>
  </si>
  <si>
    <t>7.2</t>
  </si>
  <si>
    <t>Аудиторские и оценочные услуги</t>
  </si>
  <si>
    <t>72.22</t>
  </si>
  <si>
    <t>174</t>
  </si>
  <si>
    <t>91.1</t>
  </si>
  <si>
    <t>7414030</t>
  </si>
  <si>
    <t>174.14.00001</t>
  </si>
  <si>
    <t>Консультационные и информационные услуги независимых экспертов по вопросам трудового права и оплаты труда</t>
  </si>
  <si>
    <t>80</t>
  </si>
  <si>
    <t>8040000</t>
  </si>
  <si>
    <t>174.14.00003</t>
  </si>
  <si>
    <t>Закупка услуг "Подготовка и повышение квалификации персонала"</t>
  </si>
  <si>
    <t>11.1</t>
  </si>
  <si>
    <t>Прочие расходы на персонал</t>
  </si>
  <si>
    <t>9112000</t>
  </si>
  <si>
    <t>174.14.00004</t>
  </si>
  <si>
    <t>Консультационные услуги по разработке программы и проведению III Съезда Молодежного актива Групппы</t>
  </si>
  <si>
    <t>11.2</t>
  </si>
  <si>
    <t>174.14.00005</t>
  </si>
  <si>
    <t>Закупка услуги по формированию и развитию кадрового резерва Общества</t>
  </si>
  <si>
    <t>174.14.00006</t>
  </si>
  <si>
    <t>Закупка услуги "Разработка и проведение вводного курса  по энергетике"</t>
  </si>
  <si>
    <t>7210060</t>
  </si>
  <si>
    <t>174.14.00007</t>
  </si>
  <si>
    <t>Закупка услуги "Корпоративный портал (Система управления знаниями)"</t>
  </si>
  <si>
    <t>174.14.00008</t>
  </si>
  <si>
    <t>Закупка услуг "Изучение иностранного языка"</t>
  </si>
  <si>
    <t>Э</t>
  </si>
  <si>
    <t>174.14.00009</t>
  </si>
  <si>
    <t>Закупка услуги "Аутсорсинг кадрового администрирования"</t>
  </si>
  <si>
    <t>200.13.1.03564</t>
  </si>
  <si>
    <t>Закупка услуг "Обучения иностранным языкам"</t>
  </si>
  <si>
    <t>НОУ "Международная школа ДС"</t>
  </si>
  <si>
    <t>Условная единица</t>
  </si>
  <si>
    <t>Повышение квалификации и обучение персонала (Изучение иностранного языка)</t>
  </si>
  <si>
    <t>Закупка услуг "Спецпитание"</t>
  </si>
  <si>
    <t>ООО " Компасс Групп Рус"</t>
  </si>
  <si>
    <t>Спецпитание</t>
  </si>
  <si>
    <t>174.13.3.00001</t>
  </si>
  <si>
    <t>Услуги информационные, предоставляемые интернет ресурсом HH.ru</t>
  </si>
  <si>
    <t>ООО "Хедхантер"</t>
  </si>
  <si>
    <t>Консультационные и информационные услуги (Расходы на подбор персонала)</t>
  </si>
  <si>
    <t>200.13.1.03574</t>
  </si>
  <si>
    <t xml:space="preserve">Оказание услуг по подготовке Отчета об устойчивости развития и экологической ответственности (нефинансового отчета) ОАО «ИНТЕР РАО ЕЭС» за 2012, 2013 год </t>
  </si>
  <si>
    <t>ООО «Эрнст энд Янг – оценка и консультационные услуги»</t>
  </si>
  <si>
    <t>Консультационные и информационные услуги по текущей деятельности (Консультационные  услуги по формированию Нефинансовой Отчетности Группы)</t>
  </si>
  <si>
    <t>Закупка услуг "Негосударственного пенсионного обеспечения"</t>
  </si>
  <si>
    <t>НПФ "ГАЗФОНД"</t>
  </si>
  <si>
    <t>бессрочный</t>
  </si>
  <si>
    <t>Негосударственное пенсионное обеспечение</t>
  </si>
  <si>
    <t>174.13.00001</t>
  </si>
  <si>
    <t>Оказание услуг добровольного медицинского страхования работников ОАО «Интер РАО» на период 2014-2016 гг.</t>
  </si>
  <si>
    <t>Расходы на страхование (добровольное медицинское страхование)</t>
  </si>
  <si>
    <t>174.13.00002</t>
  </si>
  <si>
    <t>Оказание услуг страхования от несчастных случаев и болезней работников ОАО «Интер РАО» на период 2014-2016 гг.</t>
  </si>
  <si>
    <t>Расходы на страхование (стархование от несчастных случаев)</t>
  </si>
  <si>
    <t>176.14.00001</t>
  </si>
  <si>
    <t>7414000</t>
  </si>
  <si>
    <t>12.2</t>
  </si>
  <si>
    <t>Услуги по рекламе и маркетингу</t>
  </si>
  <si>
    <t>176.14.00005</t>
  </si>
  <si>
    <t>Спонсорство</t>
  </si>
  <si>
    <t>176.14.00006</t>
  </si>
  <si>
    <t>176.14.00009</t>
  </si>
  <si>
    <t>176.14.00021</t>
  </si>
  <si>
    <t>876</t>
  </si>
  <si>
    <t>10.2013</t>
  </si>
  <si>
    <t>12.1</t>
  </si>
  <si>
    <t>Прочие операционные расходы</t>
  </si>
  <si>
    <t>168</t>
  </si>
  <si>
    <t>6719020</t>
  </si>
  <si>
    <t>168.14.00001</t>
  </si>
  <si>
    <t>Предоставление S.W.I.F.T. продуктов и услуг</t>
  </si>
  <si>
    <t>Наличие конфиденциальной и надежной системы, основанной на стандартизации форм и методов передачи банковской информации и защита от несанкционированного доступа</t>
  </si>
  <si>
    <t>09.2015</t>
  </si>
  <si>
    <t>65.12</t>
  </si>
  <si>
    <t>6512100</t>
  </si>
  <si>
    <t>Услуги банка</t>
  </si>
  <si>
    <t>ряд контрагентов</t>
  </si>
  <si>
    <t>6512680</t>
  </si>
  <si>
    <t>Услуги по выдаче банковских гарантий, аккредитивов</t>
  </si>
  <si>
    <t>22.11.1</t>
  </si>
  <si>
    <t>Услуги по сопровождению Thomson Reuters</t>
  </si>
  <si>
    <t xml:space="preserve">Предоставление S.W.I.F.T. услуг </t>
  </si>
  <si>
    <t>ООО Интегратор ИТ"</t>
  </si>
  <si>
    <t>09.2013</t>
  </si>
  <si>
    <t xml:space="preserve">Предоставление S.W.I.F.T. продуктов и услуг </t>
  </si>
  <si>
    <t xml:space="preserve">Компания S.W.I.F.T. SCRL </t>
  </si>
  <si>
    <t>170</t>
  </si>
  <si>
    <t>67.13</t>
  </si>
  <si>
    <t>6719090</t>
  </si>
  <si>
    <t>170.14.00001</t>
  </si>
  <si>
    <t>Оказание услуг за мониторинг кредитного рейтинга</t>
  </si>
  <si>
    <t>64.20.4</t>
  </si>
  <si>
    <t>6420090</t>
  </si>
  <si>
    <t>170.14.00002</t>
  </si>
  <si>
    <t>Подписка на информационный сайт Cbonds</t>
  </si>
  <si>
    <t>Достоверность сведений и оперативная подача данных</t>
  </si>
  <si>
    <t>02.2015</t>
  </si>
  <si>
    <t>170.14.00011</t>
  </si>
  <si>
    <t>Доступ к информационному сайту Loan Radar</t>
  </si>
  <si>
    <t>170.14.00003</t>
  </si>
  <si>
    <t>Оказание услуг по организации и проведению встречи с инвесторами по итогам выпуска облигаций</t>
  </si>
  <si>
    <t>Опыт и качество организации встреч с инвесторами</t>
  </si>
  <si>
    <t>170.14.00004</t>
  </si>
  <si>
    <t>Организация и проведение встречи с инвесторами по итогам годовой отчетности ОАО "Интер РАО".</t>
  </si>
  <si>
    <t>Опыт и качество проведения аналогичных мероприятий</t>
  </si>
  <si>
    <t>170.14.00005</t>
  </si>
  <si>
    <t>Организация и проведение встречи с инвесторами по итогам полугодовой отчетности ОАО "Интер РАО"</t>
  </si>
  <si>
    <t>170.14.00006</t>
  </si>
  <si>
    <t>Организация и проведение встречи с инвесторами по итогам полугодовой МСФО отчетности</t>
  </si>
  <si>
    <t>65.23</t>
  </si>
  <si>
    <t>170.14.00007</t>
  </si>
  <si>
    <t>Оказание консультационных услуг, связанных с оптимизацией кредитного портфеля</t>
  </si>
  <si>
    <t>170.14.00008</t>
  </si>
  <si>
    <t>Оказание услуг финансовых консультантов</t>
  </si>
  <si>
    <t>170.14.00009</t>
  </si>
  <si>
    <t>Оказание консультационных услуг при заключении договора поручительства для нужд ОАО "Интер РАО"</t>
  </si>
  <si>
    <t>170.14.00010</t>
  </si>
  <si>
    <t>Оказание услуг внешних консультантов по привлечению для ОАО "Интер РАо"</t>
  </si>
  <si>
    <t>Оказание услуг за мониторинг кредитного рейтинга Fitch Ratings Ltd.</t>
  </si>
  <si>
    <t>182</t>
  </si>
  <si>
    <t>182.14.00006</t>
  </si>
  <si>
    <t xml:space="preserve">Москва </t>
  </si>
  <si>
    <t>51.85.2</t>
  </si>
  <si>
    <t>5150410</t>
  </si>
  <si>
    <t>182.14.00001</t>
  </si>
  <si>
    <t>Закупка "Мебели, оборудования и оргтехники" для ОАО "Интер РАО"</t>
  </si>
  <si>
    <t>796</t>
  </si>
  <si>
    <t>Штука</t>
  </si>
  <si>
    <t>03.2017</t>
  </si>
  <si>
    <t>Материалы по инвестиционной деятельности</t>
  </si>
  <si>
    <t>74.85</t>
  </si>
  <si>
    <t>182.14.00002</t>
  </si>
  <si>
    <t>Закупка услуг "По переводу" для ОАО "Интер РАО"</t>
  </si>
  <si>
    <t>22.22</t>
  </si>
  <si>
    <t>2221452</t>
  </si>
  <si>
    <t>182.14.00003</t>
  </si>
  <si>
    <t xml:space="preserve">Закупка "Сувенирной продукции к Новому году" для ОАО "Интер РАО" </t>
  </si>
  <si>
    <t>52.48.32</t>
  </si>
  <si>
    <t>5520107</t>
  </si>
  <si>
    <t>182.14.00004</t>
  </si>
  <si>
    <t>Закупка "Растений, букетов, земли, кашпо и проч." для ОАО "Интер РАО"</t>
  </si>
  <si>
    <t>06.2017</t>
  </si>
  <si>
    <t>3.1</t>
  </si>
  <si>
    <t>71.10</t>
  </si>
  <si>
    <t>7111010</t>
  </si>
  <si>
    <t>182.14.00005</t>
  </si>
  <si>
    <t>Закупка услуг "По аренде автотранспорта" для ОАО "Интер РАО"</t>
  </si>
  <si>
    <t>Услуги автотранспорта по перевозке персонала к месту работы</t>
  </si>
  <si>
    <t>70.20.2</t>
  </si>
  <si>
    <t>7010020</t>
  </si>
  <si>
    <t>182.14.00007</t>
  </si>
  <si>
    <t>Закупка услуг "По аренде помещений, парковочных мест, эксплуатационных и коммунальных услуг" для ОАО "Интер РАО"</t>
  </si>
  <si>
    <t>2.2,3.2</t>
  </si>
  <si>
    <t>Аренда административно-хозяйственного назначения</t>
  </si>
  <si>
    <t>182.14.00009</t>
  </si>
  <si>
    <t>22.13</t>
  </si>
  <si>
    <t>182.14.00010</t>
  </si>
  <si>
    <t>Закупка услуг "По подписке на журнал "Энергобизнес" для нужд ОАО "Интер РАО"</t>
  </si>
  <si>
    <t>Закупка услуг "По эксплуатации и обслуживанию Мерседеса" для ОАО "Интер РАО"</t>
  </si>
  <si>
    <t>ОАО "Электролуч"</t>
  </si>
  <si>
    <t>06.2016</t>
  </si>
  <si>
    <t>Аренда автотранспорта</t>
  </si>
  <si>
    <t>70.20.2
70.32.2
63.21.24</t>
  </si>
  <si>
    <t>7010020
7020020
5020473
5020474</t>
  </si>
  <si>
    <t>Аренда офиса, Стоянки автомобилей, Уборка помещений, Коммунальные услуги</t>
  </si>
  <si>
    <t>64.12</t>
  </si>
  <si>
    <t>Закупка услуг "По доставке корреспонденции" для ОАО "Интер РАО"</t>
  </si>
  <si>
    <t>ЗАО "ДХЛ Интернешнл"</t>
  </si>
  <si>
    <t>Услуги по доставке корреспонденции</t>
  </si>
  <si>
    <t>64.11.13</t>
  </si>
  <si>
    <t>Закупка услуг "По доставке масштабных рассылок (уведомлений контрагентов и акционеров о реорганизациях)" для ОАО "Интер РАО"</t>
  </si>
  <si>
    <t xml:space="preserve">Центр гибридной почты - Филиал ФГУП ПОЧТА РОССИИ </t>
  </si>
  <si>
    <t>ФГУП Почта России</t>
  </si>
  <si>
    <t>Закупка "Знаков почтовой оплаты (марок и проч.)" для ОАО "Интер РАО"</t>
  </si>
  <si>
    <t>Канцелярия и ТМЦ</t>
  </si>
  <si>
    <t>92.51</t>
  </si>
  <si>
    <t>Закупка услуг "По архивной обработке и хранению документов" для ОАО "Интер РАО"</t>
  </si>
  <si>
    <t>ООО "БГК"</t>
  </si>
  <si>
    <t>Услуги по архивации</t>
  </si>
  <si>
    <t>ОАО "ИНТЕР РАО - Электрогенерация"</t>
  </si>
  <si>
    <t>ООО "Интер РАО - Орловский энергосбыт"</t>
  </si>
  <si>
    <t>ООО "Делис"</t>
  </si>
  <si>
    <t xml:space="preserve">51.34.1 </t>
  </si>
  <si>
    <t>Закупка "Воды, кулеров и продуктов для представительских нужд"  для ОАО "Интер РАО"</t>
  </si>
  <si>
    <t>ООО "Здоровая вода"</t>
  </si>
  <si>
    <t>ТМЦ по представительским расходам</t>
  </si>
  <si>
    <t>Закупка "Продуктов для представительских нужд"  для ОАО "Интер РАО"</t>
  </si>
  <si>
    <t>ООО "Метро Кэш энд Керри"</t>
  </si>
  <si>
    <t>63.12</t>
  </si>
  <si>
    <t>Закупка услуг "По хранению материально-товарных ценностей (в т.ч. мебели)" для ОАО "Интер РАО"</t>
  </si>
  <si>
    <t>ООО "Народное предприятие "ВИКТОРИЯ"</t>
  </si>
  <si>
    <t>Услуги по хранению материально-товарных ценностей (в т.ч. мебели)</t>
  </si>
  <si>
    <t>93.01</t>
  </si>
  <si>
    <t>Закупка услуг "По установке и обслуживанию автоматов для чистки обуви"</t>
  </si>
  <si>
    <t>ООО "Родник"</t>
  </si>
  <si>
    <t>Прочие общехозяйственные расходы</t>
  </si>
  <si>
    <t>51.19</t>
  </si>
  <si>
    <t>Поставка "Канцелярских принадлежностей" для ОАО "Интер РАО"</t>
  </si>
  <si>
    <t>ООО "ТЦ Комус"</t>
  </si>
  <si>
    <t>Закупка "Сувенирной продукции для представительских нужд" для ОАО "Интер РАО"</t>
  </si>
  <si>
    <t xml:space="preserve">ООО "Старая книга" </t>
  </si>
  <si>
    <t>62.20.3</t>
  </si>
  <si>
    <t>Услуги "По фрахтованию воздушного судна" для ОАО "Интер РАО"</t>
  </si>
  <si>
    <t>Elit’Avia D.o.o.</t>
  </si>
  <si>
    <t>Авиалинии (чартерные рейсы)</t>
  </si>
  <si>
    <t>Закупка услуг "По управлению и технической эксплуатации воздушного судна" для ОАО "Интер РАО"</t>
  </si>
  <si>
    <t>Art Aviation</t>
  </si>
  <si>
    <t>Закупка услуг "По перевозке авиатранспортом" для ОАО "Интер РАО"</t>
  </si>
  <si>
    <t>CJM Ltd.</t>
  </si>
  <si>
    <t>63.30.1</t>
  </si>
  <si>
    <t>5510100
6350111
6350114
6350116</t>
  </si>
  <si>
    <t>Закупка услуг "По бронированию гостиниц, авиа и железнодорожных билетов, обслуживанию в ЗОЛД, VIP-залах; проведению мероприятий" для ОАО "Интер РАО"</t>
  </si>
  <si>
    <t>ООО "ФЕСТ"</t>
  </si>
  <si>
    <t>Корпоративные мероприятия
Командировочные услуги</t>
  </si>
  <si>
    <t>Закупка услуг "Общественного питания и банкетного обслуживания в БЦ "Луч"" для ОАО "Интер РАО"</t>
  </si>
  <si>
    <t>ООО "Компасс Групп Рус"</t>
  </si>
  <si>
    <t>Корпоративные мероприятия</t>
  </si>
  <si>
    <t>55.51</t>
  </si>
  <si>
    <t>Закупка услуг "Общественного питания в ресторане "Луч"" для ОАО "Интер РАО"</t>
  </si>
  <si>
    <t>ООО "Кафе Луч"</t>
  </si>
  <si>
    <t>Закупка услуг "По проведению торжественных мероприятий для нужд OАО «Интер РАО» 
в 2013 - 2015 годах"</t>
  </si>
  <si>
    <t>92.3</t>
  </si>
  <si>
    <t>Закупка услуг "По организации спортивных мероприятий" для ОАО "Интер РАО"</t>
  </si>
  <si>
    <t>Спортивные мероприятия</t>
  </si>
  <si>
    <t>70.20</t>
  </si>
  <si>
    <t>Закупка услуг "По банкетному обслуживанию" для ОАО "Интер РАО"</t>
  </si>
  <si>
    <t>ОАО "ЦМТ"</t>
  </si>
  <si>
    <t>Закупка услуг "По аренде залов" для ОАО "Интер РАО"</t>
  </si>
  <si>
    <t>63.40</t>
  </si>
  <si>
    <t>Закупка услуг "По переезду, перевозке мебели и оборудования" для ОАО "Интер РАО"</t>
  </si>
  <si>
    <t>ООО "Профиссинальный Переезд"</t>
  </si>
  <si>
    <t>09.2016</t>
  </si>
  <si>
    <t>Услуги по переезду, перевозке мебели и оборудования</t>
  </si>
  <si>
    <t>Закупка услуг "По подписке на периодические издания" для ОАО "Интер РАО"</t>
  </si>
  <si>
    <t>Консальтуционные и информационные услуги</t>
  </si>
  <si>
    <t>ООО "Переведем.ру"</t>
  </si>
  <si>
    <t>Закупка услуг "По нотариальному оформлению документов" для ОАО "Интер РАО"</t>
  </si>
  <si>
    <t>Федорченко А.В.</t>
  </si>
  <si>
    <t>10.2</t>
  </si>
  <si>
    <t>Нотариальные услуги</t>
  </si>
  <si>
    <t>Закупка услуг по "По изготовлению полиграфической, сувенирной и прочей рекламной продукции" для нужд ОАО "Интер РАО"</t>
  </si>
  <si>
    <t>ООО Фирма "Альфа-Дизайн"</t>
  </si>
  <si>
    <t>Канцелярия и ТМЦ
ТМЦ по представительским</t>
  </si>
  <si>
    <t>Закупка услуг "По обслуживанию горшечных растений" для ОАО "Интер РАО"</t>
  </si>
  <si>
    <t>ООО "Зеленый дизайн"</t>
  </si>
  <si>
    <t>Расходы на дизайн помещения</t>
  </si>
  <si>
    <t>ООО "Оранжевая гербера"</t>
  </si>
  <si>
    <t>Представительские услуги</t>
  </si>
  <si>
    <t>52.11</t>
  </si>
  <si>
    <t>Закупка "Продукции для приготовления горячих напитков с использованием вендинговых автоматов" для ОАО "Интер РАО"</t>
  </si>
  <si>
    <t>ООО "Мистерия вендинг машинз"</t>
  </si>
  <si>
    <t>3.3.2.1</t>
  </si>
  <si>
    <t>Приобретение офисной мебели, оборудования, предметов интерьера  стоимостью более 40 тыс. руб. за ед.</t>
  </si>
  <si>
    <t>172</t>
  </si>
  <si>
    <t>6613070</t>
  </si>
  <si>
    <t>172.14.00001</t>
  </si>
  <si>
    <t>Страхование ответственности директоров, должностных лиц и компаний</t>
  </si>
  <si>
    <t>риски должны быть перестрахованы на международном рынке</t>
  </si>
  <si>
    <t>07.2015</t>
  </si>
  <si>
    <t>8.2</t>
  </si>
  <si>
    <t>Расходы на страхование</t>
  </si>
  <si>
    <t>172.14.00002</t>
  </si>
  <si>
    <t>Страхование обязательное гражданской ответственности владельцев транспортных средств (ОСАГО)</t>
  </si>
  <si>
    <t>полис в соответствии с требованиями законодательства РФ</t>
  </si>
  <si>
    <t>03.2015</t>
  </si>
  <si>
    <t>66.03.2</t>
  </si>
  <si>
    <t>6613020</t>
  </si>
  <si>
    <t>172.14.00003</t>
  </si>
  <si>
    <t>Страхование добровольное транспортных средств (КАСКО)</t>
  </si>
  <si>
    <t>полис КАСКО</t>
  </si>
  <si>
    <t>172.14.00004</t>
  </si>
  <si>
    <t>Консультационные услуги по доработке и актуализации методологии внутренних кредитных рейтингов Группы</t>
  </si>
  <si>
    <t>172.13.2.00001</t>
  </si>
  <si>
    <t>172.13.3.00001</t>
  </si>
  <si>
    <t>172.13.3.00002</t>
  </si>
  <si>
    <t>65.21</t>
  </si>
  <si>
    <t>Лизинг воздушного судна</t>
  </si>
  <si>
    <t>Расходы по договорам финансового лизинга</t>
  </si>
  <si>
    <t>172.13.00001</t>
  </si>
  <si>
    <t>Услуга по финансовой аренде (лизингу) воздушного судна для нужд ОАО ИНТЕР РАО ЕЭС</t>
  </si>
  <si>
    <t>Приложение №5. Перечень закупок у Единственного источника</t>
  </si>
  <si>
    <t>Код позиции ГКПЗ</t>
  </si>
  <si>
    <t>Вид деятельности</t>
  </si>
  <si>
    <t>Наименование товаров, работ и услуг</t>
  </si>
  <si>
    <t>Планируемая сумма закупки</t>
  </si>
  <si>
    <t>Контрагент</t>
  </si>
  <si>
    <t>Обоснование**</t>
  </si>
  <si>
    <t>Пункт положения***</t>
  </si>
  <si>
    <t>(тыс. руб. без учета НДС)</t>
  </si>
  <si>
    <t>* Все контрагенты, планируемые к закупке способом «у единственного источника», до согласования ГКПЗ Общества в СЗО должны быть согласованы с Службой безопасности Общества соответственно.</t>
  </si>
  <si>
    <t>** В случае закупки у взаимозависимого лица необходимо указание взаимозависимости, в т.ч. обоснование рыночного уровня цены.</t>
  </si>
  <si>
    <t>*** Указываются пункт Положения о порядке проведения регламентированных закупок товаров, работ и услуг, утверждённого Органом управления Общества, в соответствии с которым определён срособ закупки.</t>
  </si>
  <si>
    <t>Перечень закупок у Единственного источника, планируемых к заключению в 2014 году*</t>
  </si>
  <si>
    <t>ООО "Эрнст энд Янг"</t>
  </si>
  <si>
    <t>Методологические консультации эффективнее проводить с аудитром компании (т.к. отпадает необходимость дальнейшего согласования полученных результатов с ними же в рамках прохождения аудита отчетности), т.е. на 2014 год с ООО "Эрнст энд Янг"</t>
  </si>
  <si>
    <t>74.12.1</t>
  </si>
  <si>
    <t>7412030</t>
  </si>
  <si>
    <t>166.14.00001</t>
  </si>
  <si>
    <t>Закупка услуг "Методологические косультации по вопросам РСБУ и МСФО"</t>
  </si>
  <si>
    <t>166.14.00002</t>
  </si>
  <si>
    <t>Закупка услуг "Методологическое сопровождение подготовки промежуточной консолидированной отчетности Группы по МСФО за 1 кв. и 9 мес. 2014г."</t>
  </si>
  <si>
    <t>166.13.00001</t>
  </si>
  <si>
    <t>Аудит конс-ой отчетности ИРАО , в соответ. с МСФО, 2013-15г, обзорная проверка консол-ой отчетности, составленной в соответ-ии с МСФО, за 1пг13г., за 1пг14г., 1пг15г., аудит бух-ой РСБУ отчётности за 2013-15г</t>
  </si>
  <si>
    <t>05.2013</t>
  </si>
  <si>
    <t>04.2016</t>
  </si>
  <si>
    <t>166.13.00006</t>
  </si>
  <si>
    <t>Унификация 1С Сбыты</t>
  </si>
  <si>
    <t>ИТ закупки услуги</t>
  </si>
  <si>
    <t>166.13.00005</t>
  </si>
  <si>
    <t>Консалтинг по проекту Быстрого Закрытия (FAST CLOSE)</t>
  </si>
  <si>
    <t>Компания с ограниченной ответственностью "Делойт и Туш Риджинал Консалтинг Сервисис Лимитед"</t>
  </si>
  <si>
    <t>10.2012</t>
  </si>
  <si>
    <t>08.2013</t>
  </si>
  <si>
    <t>Moody’s Investors Service Ltd.</t>
  </si>
  <si>
    <t>Cbonds Pages</t>
  </si>
  <si>
    <t>Bond Radar Ltd.</t>
  </si>
  <si>
    <t>162.14.00003</t>
  </si>
  <si>
    <t xml:space="preserve">Подписка на информационно-аналитическую систему "Bloomberg </t>
  </si>
  <si>
    <t>162.14.00005</t>
  </si>
  <si>
    <t xml:space="preserve">Закупка услуги "Личный кабинет акционера" Регистратором Общества на сайте Регистратора Общества  </t>
  </si>
  <si>
    <t>162.14.00008</t>
  </si>
  <si>
    <t xml:space="preserve">Доступ к аналитическим обзорам БСИ по соглашению об абонентском обслуживании </t>
  </si>
  <si>
    <t>162.14.00010</t>
  </si>
  <si>
    <t xml:space="preserve">Предоставление телекоммуникационных услуг </t>
  </si>
  <si>
    <t>162.14.00011</t>
  </si>
  <si>
    <t xml:space="preserve">Предоставление услуг доступа к виртуальной частной сети на основе сети передачи данных ОАО "Ростелеком" </t>
  </si>
  <si>
    <t>162.14.00012</t>
  </si>
  <si>
    <t xml:space="preserve">Предоставление услуг доступа к виртуальной частной сети на основе сети передачи данных ЗАО "Компания ТрансТелеКом" </t>
  </si>
  <si>
    <t>162.14.00013</t>
  </si>
  <si>
    <t>Услуги по обслуживанию "Консультант Плюс"</t>
  </si>
  <si>
    <t>162.14.00018</t>
  </si>
  <si>
    <t xml:space="preserve">Закупка услуг по внедрению "1С кадровое делопроизводство" </t>
  </si>
  <si>
    <t>02.2016</t>
  </si>
  <si>
    <t>ОАО "Ростелеком"</t>
  </si>
  <si>
    <t>ЗАО "Компания ТрансТелеКом"</t>
  </si>
  <si>
    <t>07.2013</t>
  </si>
  <si>
    <t>06.2013</t>
  </si>
  <si>
    <t>08.2015</t>
  </si>
  <si>
    <t xml:space="preserve">Наименование подразделения
</t>
  </si>
  <si>
    <t>Департамент информационной политики</t>
  </si>
  <si>
    <t>ЗАО «Интерфакс – АЭИ»</t>
  </si>
  <si>
    <t>ФГБУ «Редакция «Российской газеты»</t>
  </si>
  <si>
    <t>В соответствии с Уставом ОАО «Интер РАО» Общество обязано публиковать информацию, обязательную к раскрытию в соответствии с законодательством, в газете «Известия», которая в настоящее время издаётся компанией ООО «АЙНЬЮС». Это информация о существенных фактах, информация о проведении и итогах собраний акционеров и т.д. На 2014 год определён перечень существенных фактов, подлежащих обязательному раскрытию в газете «Известия», в том числе, информация о проведении годового и внеочередных собраний акционеров (ГОСА и ВОСА), отчёты об итогах голосования на ГОСА и ВОСА, информация об этапах эмиссии ценных бумаг, информация о закупках.  
В связи с тем, что в соответствии с Уставом ОАО «Интер РАО» газета «Известия» является  единственным СМИ, в котором может раскрываться подобная информация, а ООО «АЙНЬЮС» является единственным издателем данного СМИ, предлагается закупить услуги по размещению информации, обязательной к раскрытию в соответствии с законодательством, у ООО АЙНЬЮС» .</t>
  </si>
  <si>
    <t xml:space="preserve">ООО «АЙНЬЮС» </t>
  </si>
  <si>
    <t>Блок стратегии и инвестиций</t>
  </si>
  <si>
    <t>ЗАО «ММВБ-РТС»</t>
  </si>
  <si>
    <t>Уникальность предоставляемых услуг</t>
  </si>
  <si>
    <t>Nasdaq OMX</t>
  </si>
  <si>
    <t>Bureau Van Dijk Editions Eletroniques</t>
  </si>
  <si>
    <t>На текущий момент иных поставщиков подобных информационных услуг не имеется</t>
  </si>
  <si>
    <t>MergeMarket Lmt</t>
  </si>
  <si>
    <t>Департамент управления персоналом</t>
  </si>
  <si>
    <t>НОУ «ЦПТ»</t>
  </si>
  <si>
    <t>Специализированный учебный центр НОУ «ЦПТ» является корпоративным учебным центром Группы «Интер РАО», целью деятельности которого является подготовка персонала предприятий Группы. Выбор контрагента обусловлен наличием необходимого спектра услуг соответствующего качества, оптимальной цены, наличием квалифицированных преподавателей и применением современных технологий обучения (в том числе, дистанционное обучение).</t>
  </si>
  <si>
    <t>Блок трейдинга</t>
  </si>
  <si>
    <t>Департамент организационного обеспечения</t>
  </si>
  <si>
    <t>Департамент анализа, финансового моделирования и страхования</t>
  </si>
  <si>
    <t>Применение способа закупки "у единственного источника" (ОАО «СОГАЗ») обосновано тем, что указанный вид страхования не является массовым на российском страховом рынке, большая часть рисков передается на международный рынок перестрахования. ОАО «СОГАЗ» с 2011 года обеспечивает страхование ответственности директоров, должностных лиц и компаний ОАО «Интер РАО», осуществляя высокорейтинговое перестрахование 92,5% риска на международном рынке.  Кроме того, ОАО «СОГАЗ» является корпоративным Страховщиком Группы Интер РАО.</t>
  </si>
  <si>
    <t>172.14.00005</t>
  </si>
  <si>
    <t>Консультационные услуги по сделкам с производными финансовыми инструментами</t>
  </si>
  <si>
    <t>ОАО «СОГАЗ»</t>
  </si>
  <si>
    <t>Департамент информационных технологий</t>
  </si>
  <si>
    <t>ООО "ИК Ю-Софт"</t>
  </si>
  <si>
    <t>Департамент учета и отчетности</t>
  </si>
  <si>
    <t>Департамент казначейства</t>
  </si>
  <si>
    <t>Департамент корпоративных финансов</t>
  </si>
  <si>
    <t>Доступ к информационному сайту Loan Radar.
Bond Radar Ltd. является нерезидентом и не может участвовать в закупочных процедурах, однако проведенный мониторинг рынка показывает, что качество запрашиваемой информации и его стоимость у данного контрагента находятся на рыночном уровне</t>
  </si>
  <si>
    <t>Подписка на информационный сайт Cbonds
Cbonds Pages является единственным лицом, которые выполняют подобного рода услуги на российском рынке</t>
  </si>
  <si>
    <t>Оказание услуг за мониторинг кредитного рейтинга
Moody’s Investors Service Ltd. является действующим контрагентом, однако в договоре не закреплена стоимость договора, т.к. оказание услуг происходит по прайс-листу, выставляемому ежегодно на основании текущих тарифов</t>
  </si>
  <si>
    <t>Потребность почасовой информации в целях расчета стоимости э/э по внешнеэконмическим контрактам с Казахстаном.Контрагент ОАО "АТС"-коммерческая инфраструктурная организация оптового рынка, услуги осуществляются по договору№Д2010/199, единственный контрагент, владеющий указанной информацией.</t>
  </si>
  <si>
    <t>переходящий (210.13.00003)</t>
  </si>
  <si>
    <t>210.13.00025</t>
  </si>
  <si>
    <t>Информационные услуги АТС по предоставлению ценовых параметров</t>
  </si>
  <si>
    <t>02.2013</t>
  </si>
  <si>
    <t>Услуги по подготовке отчетной информации об оперативных данных фактически поставленной электроэнергии на экспорт/импорт по договорам купли-продажи</t>
  </si>
  <si>
    <t>Андрианов А. Н.</t>
  </si>
  <si>
    <t>S.W.I.F.T. SCRL</t>
  </si>
  <si>
    <t>Единственная компания, оакзывающая услуги подобного рода
Проведение закупочной процедуры нецелесообразно, т.к. компания "S.W.I.F.T.SCRL" создала конфиденциальную и надежную систему, основанную на стандартизации форм и методов передачи банковской информации и защищает от несанкционированного доступа, интегрирующая свыше 9 000 банков в целостную систему межбанковских телекоммуникаций для эффективной и безопасной передачи данных между банками, которая является единственной в мире.</t>
  </si>
  <si>
    <t>Закупка услуг "По организации и проведению Всероссийского совещания "Об итогах прохождения субъектами электроэнергетики осенне-зимнего периода 2013 - 2014 годов" для ОАО "Интер РАО"</t>
  </si>
  <si>
    <t>ЗАО "Техническая инспекция ЕЭС"</t>
  </si>
  <si>
    <t>С 2011 г. Минэнерго России поручает ОАО "Интер РАО" взять на себя частичные расходы по организации и проведению двух Всероссийских совещаний: о результатах прохождения субъектами электроэнергетики осенне-зимнего периода и о ходе подготовки к работе в осенне-зимний период. Ответственным за организацию и проведение Всероссийских совещаний в части организационно-технического обеспечения каждый год является ЗАО "Техническая инспекция ЕЭС".</t>
  </si>
  <si>
    <t>ОАО "ЭЛЕКТРОЛУЧ"</t>
  </si>
  <si>
    <t>ЗАО "Электролуч" - ДЗО ОАО "ИНТЕР РАО ЕЭС", владелец БЦ "Луч"</t>
  </si>
  <si>
    <t>Закупка услуг "Футбольного тренера" для ОАО "Интер РАО"</t>
  </si>
  <si>
    <t>Воронин Федор Сергеевич</t>
  </si>
  <si>
    <t>Опыт работы тренером по мини-футболу 12 лет. Опыт работы с командой ОАО "Интер РАО" 2 года. Достижения с командой по руководством тренера: победители кубка ОАО "Интер РАО" 2011, двукратные победители кубка "ТЭК" при поддержке Министерства энергетики РФ, победители Спартакиады "ТЭК", серебрянные призеры Чемпионата Москвы группы "А".</t>
  </si>
  <si>
    <t>ООО "Центр обработки информации "Энергобизнес"</t>
  </si>
  <si>
    <t>Блоку трейдинга для получения актуальной информации по украинскому ТЭК необходима подписка на журнал "Энергобизнес". Украинская компания ООО "Центр обработки информации "Энергобизнес" оказывает услуги по предоставлению специализированной информации об украинском ТЭК (обзор законодательных и нормативных актов, постановлений НКРЭ, аналитическая информация, новости, события). Компания занимает лидирующее положение на рынке и имеет положительный опыт работы более 10 лет.</t>
  </si>
  <si>
    <t>182.14.00011</t>
  </si>
  <si>
    <t>Закупка услуг "По организации и проведению Всероссийского совещания "О ходе подготовки субъектов электроэнергетики к работе в осенне-зимний период 2014-2015 годов" для ОАО "Интер РАО"</t>
  </si>
  <si>
    <t>7422090</t>
  </si>
  <si>
    <t>Требования согласно техническому заданию</t>
  </si>
  <si>
    <t>Спортивные, культурные и иные корпоративные мероприятия</t>
  </si>
  <si>
    <t>05.2015</t>
  </si>
  <si>
    <t>93.04</t>
  </si>
  <si>
    <t>9241334</t>
  </si>
  <si>
    <t>06.2015</t>
  </si>
  <si>
    <t>6512030</t>
  </si>
  <si>
    <t>06.2018</t>
  </si>
  <si>
    <t>39 614 319,57 долларов США</t>
  </si>
  <si>
    <t>Страхование КАСКО</t>
  </si>
  <si>
    <t>04.2013</t>
  </si>
  <si>
    <t>Страхование ОСАГО</t>
  </si>
  <si>
    <t>10.2010</t>
  </si>
  <si>
    <t>27 120 498,84 долларов США</t>
  </si>
  <si>
    <t>БВАКиУР</t>
  </si>
  <si>
    <t>7411010 </t>
  </si>
  <si>
    <t>Консалтинг в области аудита закупочной, ремонтной и инвестиционной деятельности, анализ НТД, выявление признаков мошеничества</t>
  </si>
  <si>
    <t>ряд упрощенных закупок у разных контрагентов на сумму не более 500 тыс.руб.</t>
  </si>
  <si>
    <t>ИРАО</t>
  </si>
  <si>
    <t>консультационные и  информацинные услуги</t>
  </si>
  <si>
    <t>Консалтинг по проектам ДЗО ИНТЕР РАО ЕЭС по узкоспециализированным вопросам, возникающим в ходе аудита</t>
  </si>
  <si>
    <t>БПР</t>
  </si>
  <si>
    <t>74.11</t>
  </si>
  <si>
    <t>Консультационное сопровождение договора страховой ответственности D&amp;O</t>
  </si>
  <si>
    <t>Консультационные услуги</t>
  </si>
  <si>
    <t>Услуги консультанта в рамках нормативного сопровождения при внедрения новой модели рынка электроэнергии/мощности</t>
  </si>
  <si>
    <t>Консультационные и юридические услуги по сопровождению проекта "Горизонтальный мониторинг" в целях продления соглашения с налоговым органом, в т.ч. постановка системы управления налогами Группы и ее автоматизация</t>
  </si>
  <si>
    <t xml:space="preserve">ЗКП </t>
  </si>
  <si>
    <t>Юридические и консалтинговые услуги в области защиты интересов Общества в арбитражных судах, претензионно-исковой работы, взысканию дебиторской задолженности, иные судебные споры. Адинистративное сопровождение, юридические и косультационные услуги в отношении курируемых ДЗО/ВЗО</t>
  </si>
  <si>
    <t>9.2</t>
  </si>
  <si>
    <t>Юридические услуги</t>
  </si>
  <si>
    <t>Услуги по регистрации объектов интеллектуальной собственности</t>
  </si>
  <si>
    <t>Юридические и консультационные услуги по международному праву в рамках операционной деятельности</t>
  </si>
  <si>
    <t>Юридические услуги по праву Казахстана</t>
  </si>
  <si>
    <t xml:space="preserve">Юридические услуги по праву Киргизии  </t>
  </si>
  <si>
    <t>Юридические услуги по праву Эквадора</t>
  </si>
  <si>
    <t>Юридические услуги по праву Венесуэлы</t>
  </si>
  <si>
    <t>Юридические услуги по праву Турции</t>
  </si>
  <si>
    <t>Консультационные услуги по исполнению группой ИНТЕР РАО требований НК РФ о трансфертном ценообразовании</t>
  </si>
  <si>
    <t>Проведение исследования рыночного уровня рентабельности для целей налогообложения</t>
  </si>
  <si>
    <t>Юридические и консультационные услуги по проекту Trakya</t>
  </si>
  <si>
    <t>Юридические услуги по структурированию обмена ГДР</t>
  </si>
  <si>
    <t>Услуги по предоставлению доступа к информационной базе данных СПАРК</t>
  </si>
  <si>
    <t xml:space="preserve">Приобретение доступа к налоговой юридической базе IBFD </t>
  </si>
  <si>
    <t>IBFD (International Bureau of Fiscal Documentation - Stichting Internationaal Belasting Documentatie Bureau)</t>
  </si>
  <si>
    <t>Юридические услуги и услуги по досудебному и судебному представительству при проведении налоговых проверок ОАО "Интер РАО", ОАО "ОГК-1", ОАО "ОГК-3"ОАО "Башкирэнерго"</t>
  </si>
  <si>
    <t>Консультационные и представительские услуги адвокатов (в рамках уголовного, уголовно-процессуального права)</t>
  </si>
  <si>
    <t>Некоммерческое партнерство "Московская коллегия адвокатов № 1"</t>
  </si>
  <si>
    <t>ООО "НАФКО-Консультанты"</t>
  </si>
  <si>
    <t>Юридические услуги по выявлению налоговых резервов по налогу на имущество и налогу на прибыль</t>
  </si>
  <si>
    <t>ООО "НАФКО-Консультанты", ОАО "ФЗПН"</t>
  </si>
  <si>
    <t>224</t>
  </si>
  <si>
    <t>7410000</t>
  </si>
  <si>
    <t>224.14.00004</t>
  </si>
  <si>
    <t>БУИИЗ</t>
  </si>
  <si>
    <t>7220020</t>
  </si>
  <si>
    <t>224.14.00001</t>
  </si>
  <si>
    <t>Разработка технического задания на интеграцию учетных систем ДЗО/ВЗО Группы ОАО «Интер РАО» с автоматизированной информационной системой управления инвестиционными программами (АИС УИП)</t>
  </si>
  <si>
    <t>224.14.00002</t>
  </si>
  <si>
    <t>Сравнительный анализ лучших мировых практик построения бизнес-процессов по инвестиционной деятельности</t>
  </si>
  <si>
    <t>72.40</t>
  </si>
  <si>
    <t>7230010</t>
  </si>
  <si>
    <t>224.14.00003</t>
  </si>
  <si>
    <t>Формирование системы мониторинга реализации и актуализации Программы инновационного развития предприятий Группы "Интер РАО"</t>
  </si>
  <si>
    <t>224.14.00006</t>
  </si>
  <si>
    <t>Внедрение автоматизированной, информационно-аналитической системы энергетического менеджмента и инноваций на предприятиях Группы "Интер РАО" (Разработка концепции, Технического задания, пилотный проект)</t>
  </si>
  <si>
    <t>7423030</t>
  </si>
  <si>
    <t>224.14.00007</t>
  </si>
  <si>
    <t>Инспекционный (внешний) аудит СЭнМ Общества на соответствие ISO 50001</t>
  </si>
  <si>
    <t>74.1</t>
  </si>
  <si>
    <t>7310028</t>
  </si>
  <si>
    <t>224.14.00008</t>
  </si>
  <si>
    <t>Разработка Стратегии развития в области энергосбережения и повышения энергетической эффективности</t>
  </si>
  <si>
    <t>74.87</t>
  </si>
  <si>
    <t>224.14.00009</t>
  </si>
  <si>
    <t>Стратегическая сессия по Энергетическому менеджменту Группы</t>
  </si>
  <si>
    <t>Разработка типовой финансово-экономической модели для проведения оценки эффективности реализации инвестиционных проектов с интегрированным модулем постреализационного анализа</t>
  </si>
  <si>
    <t>160</t>
  </si>
  <si>
    <t>74.60</t>
  </si>
  <si>
    <t>7492020</t>
  </si>
  <si>
    <t>160.14.00003</t>
  </si>
  <si>
    <t>Сопровождение раздела корпоративного портала ОАО "Интер РАО ЕЭС"Культура  безопасности и жизнедеятельности</t>
  </si>
  <si>
    <t>160.14.00004</t>
  </si>
  <si>
    <t>Разработка  методических рекомендаций по созданию Комплексной Программы и Политики по противодействию мошенничеству и коррупции в Группе Интер РАО ЕЭС.</t>
  </si>
  <si>
    <t>160.14.00005</t>
  </si>
  <si>
    <t>Разработка методических рекомендаций по созданию нештатных аварийно-спасательных формирований на объектах электроэнергетики</t>
  </si>
  <si>
    <t>29.56.9</t>
  </si>
  <si>
    <t>160.14.00006</t>
  </si>
  <si>
    <t>Мероприятия по лицензированию на право работы со сведениями составляющими государственную тайну</t>
  </si>
  <si>
    <t>7492050</t>
  </si>
  <si>
    <t>160.14.00007</t>
  </si>
  <si>
    <t>Контроль ежегодный защищенности выделенных помещений</t>
  </si>
  <si>
    <t>160.14.00008</t>
  </si>
  <si>
    <t>Мероприятия по аттестации выделенных помещений</t>
  </si>
  <si>
    <t>7492070</t>
  </si>
  <si>
    <t>160.14.00009</t>
  </si>
  <si>
    <t>Мероприятия по категорированию оргтехники в выделенных помещениях</t>
  </si>
  <si>
    <t>160.14.00010</t>
  </si>
  <si>
    <t>Услуги по сопровождению и обновлению ПК КАИУС-БЕЗОПАСНОСТЬ</t>
  </si>
  <si>
    <t>160.14.00011</t>
  </si>
  <si>
    <t>Консалтинг в области безопасности, антитеррористической защищенности, гражданской обороны и предупреждения чрезвычайных ситуаций</t>
  </si>
  <si>
    <t>Охрана вооруженная имущества заказчика (личная охрана Председателя Правления)</t>
  </si>
  <si>
    <t>ООО ЧОП "Альфа-Информ"</t>
  </si>
  <si>
    <t>4.2</t>
  </si>
  <si>
    <t>Услуги по охране объектов</t>
  </si>
  <si>
    <t>Охрана вооруженная имущества заказчика при транспортировке</t>
  </si>
  <si>
    <t>Услуги детективные</t>
  </si>
  <si>
    <t>ООО ОЧДП "Альфа Информ"</t>
  </si>
  <si>
    <t>Почта специальная</t>
  </si>
  <si>
    <t>Главный центр специальной связи</t>
  </si>
  <si>
    <t>№ 3485/ЗЗП-ПВП</t>
  </si>
  <si>
    <t xml:space="preserve">Разработка методических рекомендаций по действиям ДЗО/ВЗО, объектов электроэнергетики при установлении уровней террористической опасности </t>
  </si>
  <si>
    <t>ЗАО "Итерация"</t>
  </si>
  <si>
    <t>194</t>
  </si>
  <si>
    <t>67.12.1</t>
  </si>
  <si>
    <t>6512865</t>
  </si>
  <si>
    <t>194.14.00002</t>
  </si>
  <si>
    <t>Услуги корпоративного брокера</t>
  </si>
  <si>
    <t>74.87.3</t>
  </si>
  <si>
    <t>7412020</t>
  </si>
  <si>
    <t>9221000</t>
  </si>
  <si>
    <t>74.87.8</t>
  </si>
  <si>
    <t>7320012</t>
  </si>
  <si>
    <t>67.13.4</t>
  </si>
  <si>
    <t>194.14.00019</t>
  </si>
  <si>
    <t>Услуги инвестиционного консультанта по проектам приобретения российских электрогенерирующих компаний</t>
  </si>
  <si>
    <t>194.14.00021</t>
  </si>
  <si>
    <t>194.14.00022</t>
  </si>
  <si>
    <t>Услуги оценочные в рамках реализации проекта по формированию целевой структуры акционерного капитала Интер РАО</t>
  </si>
  <si>
    <t>194.14.00023</t>
  </si>
  <si>
    <t>Услуги оценочные в рамках сделки по приобретению российской электрогенерирующей компании</t>
  </si>
  <si>
    <t>194.14.00024</t>
  </si>
  <si>
    <t>Услуги оценочные по сделкам продажи-обмена миноритарных пакетов акций (1)</t>
  </si>
  <si>
    <t>194.14.00025</t>
  </si>
  <si>
    <t>Услуги оценочные по сделкам продажи-обмена миноритарных пакетов акций (2)</t>
  </si>
  <si>
    <t>194.14.00026</t>
  </si>
  <si>
    <t>Услуги оценочные по сделкам продажи-обмена миноритарных пакетов акций (3)</t>
  </si>
  <si>
    <t>Услуги по предоставлению доступа к базе данных FACTIVA</t>
  </si>
  <si>
    <t>Компания "Фактива"</t>
  </si>
  <si>
    <t>03.2013</t>
  </si>
  <si>
    <t>12.2013</t>
  </si>
  <si>
    <t>162</t>
  </si>
  <si>
    <t>162.14.00001</t>
  </si>
  <si>
    <t>Право использования обновление системы Контур-Экстерн и Техническое обслуживание системы Контур Экстерн</t>
  </si>
  <si>
    <t>Прочие расходы на IT и связь</t>
  </si>
  <si>
    <t>7249000</t>
  </si>
  <si>
    <t>162.14.00002</t>
  </si>
  <si>
    <t>Закупка услуг "Обновление программного комплекса Гранд-Смета Версия Prof"</t>
  </si>
  <si>
    <t>7220040</t>
  </si>
  <si>
    <t>Bloomberg</t>
  </si>
  <si>
    <t>162.14.00004</t>
  </si>
  <si>
    <t xml:space="preserve">Закупка услуг  "Предоставление и обслуживание электронной комнаты данных" </t>
  </si>
  <si>
    <t xml:space="preserve"> Регистратор Р.О.С.Т.</t>
  </si>
  <si>
    <t>162.14.00006</t>
  </si>
  <si>
    <t xml:space="preserve">Подписка на информационно-аналитическую систему "IHS Global Inc." </t>
  </si>
  <si>
    <t>162.14.00009</t>
  </si>
  <si>
    <t xml:space="preserve">Закупка услуг "Профилактическое и сервисное обслуживание видео стен трейдинга" </t>
  </si>
  <si>
    <t>64.20.7</t>
  </si>
  <si>
    <t>6420050</t>
  </si>
  <si>
    <t>162.14.00014</t>
  </si>
  <si>
    <t xml:space="preserve">Закупка услуг "Профилактическое и сервисное обслуживание аудио-видео оборудования переговорных комнат" </t>
  </si>
  <si>
    <t>162.14.00017</t>
  </si>
  <si>
    <t xml:space="preserve">Приобретение программного обеспечения для рабочих станций </t>
  </si>
  <si>
    <t>162.14.00019</t>
  </si>
  <si>
    <t xml:space="preserve">Закупка услуг по внедрению системы управления отчетными показателями </t>
  </si>
  <si>
    <t>162.14.00021</t>
  </si>
  <si>
    <t xml:space="preserve">Закупка услуг "Интеграция ИС ПКО и 1С </t>
  </si>
  <si>
    <t>72.21</t>
  </si>
  <si>
    <t>162.14.00022</t>
  </si>
  <si>
    <t xml:space="preserve">Закупка услуг "Разработка и внедрение системы "Реестр налоговых рисков"  </t>
  </si>
  <si>
    <t>162.14.00023</t>
  </si>
  <si>
    <t xml:space="preserve">Закупка услуг по созданию хранилища данных по контролируемым сделкам </t>
  </si>
  <si>
    <t>162.14.00025</t>
  </si>
  <si>
    <t xml:space="preserve">Закупка услуг "Настройка и предоставление доступа к системе управления развитием персонала" </t>
  </si>
  <si>
    <t>72.2</t>
  </si>
  <si>
    <t>162.14.00026</t>
  </si>
  <si>
    <t xml:space="preserve">Закупка услуг по внедрению OPQ Scenario </t>
  </si>
  <si>
    <t>162.14.00027</t>
  </si>
  <si>
    <t xml:space="preserve">Закупка услуг по созданию мобильных рабочих мест АСУД </t>
  </si>
  <si>
    <t>ООО "ИНТЕР РАО ИТ"</t>
  </si>
  <si>
    <t>51.14.1</t>
  </si>
  <si>
    <t>5110390</t>
  </si>
  <si>
    <t>ОЗЦ</t>
  </si>
  <si>
    <t>18.1</t>
  </si>
  <si>
    <t>Закупка услуг" Техническая поддержка ВКС"</t>
  </si>
  <si>
    <t>11.2013</t>
  </si>
  <si>
    <t>11.2016</t>
  </si>
  <si>
    <t>Закупка услуг "Профилактическое и сервисное обслуживание видеостен трейдинга"</t>
  </si>
  <si>
    <t>Закупка услуг "Создание  корпоративного портала"</t>
  </si>
  <si>
    <t>7244000</t>
  </si>
  <si>
    <t>Закупка услуг "Тиражирование АИС Контроль"</t>
  </si>
  <si>
    <t>Закупка услуг "Разработка и внедрение ЕИС исследования деловой репутации контрагентов Группы"</t>
  </si>
  <si>
    <t>Закупка услуг "Внедрение системы семантического анализа"</t>
  </si>
  <si>
    <t>Предоставление прав пользования  (аренда) на ПО Microsoft</t>
  </si>
  <si>
    <t>Услуги по обслуживанию спец.связи</t>
  </si>
  <si>
    <t xml:space="preserve">Услуги сотовой связи </t>
  </si>
  <si>
    <t>ОАО "Вымпелком"</t>
  </si>
  <si>
    <t xml:space="preserve">Услуга по выделению абонентских номеров </t>
  </si>
  <si>
    <t xml:space="preserve">Предоставление услуг селекторной связи </t>
  </si>
  <si>
    <t>Эксплуатация линейно-кабельных сооружений ОАО МГТС</t>
  </si>
  <si>
    <t>Услуг по передаче данных и доступ к серверу видео-конференц связи</t>
  </si>
  <si>
    <t>Закупка услуги Интернет</t>
  </si>
  <si>
    <t>Предоставление телекоммуникационных услуг</t>
  </si>
  <si>
    <t>Поддержка доменов</t>
  </si>
  <si>
    <t>Предоставление услуг доступа к виртуальной частной сети на основе сети передачи данных ОАО "Ростелеком"</t>
  </si>
  <si>
    <t>Предоставление услуг доступа к виртуальной частной сети на основе сети передачи данных ЗАО "Компания ТрансТелеКом"</t>
  </si>
  <si>
    <t>Подписка на информационно-аналитическую систему "IHS Global Inc."</t>
  </si>
  <si>
    <t>Закупка услуг "Доступ к базам Техэксперт"</t>
  </si>
  <si>
    <t>Закупка услуг на полное техническое обслуживание печатающей техники Xerox</t>
  </si>
  <si>
    <t>ОА</t>
  </si>
  <si>
    <t>Подписка на электронное периодическое издание "БизнесИнфоРесурс"</t>
  </si>
  <si>
    <t>Приобретение компьютерного оборудования стомостью менее 40 тыс. руб.- рамочные договора</t>
  </si>
  <si>
    <t>ОК/ЗЗЦ</t>
  </si>
  <si>
    <t>5.1</t>
  </si>
  <si>
    <t xml:space="preserve">Приобретение печатающей техники стоимостью менее 40 тыс. руб.-рамочные договора </t>
  </si>
  <si>
    <t xml:space="preserve">Приобретение компьютерного оборудования стоимостью более 40 тыс. руб.- рамочные договора </t>
  </si>
  <si>
    <t>Прочие инвестиции</t>
  </si>
  <si>
    <t>Приобретение оргтехники</t>
  </si>
  <si>
    <t xml:space="preserve">Приобретение печатающей техники стоимостью более 40 тыс. руб.-рамочные договора </t>
  </si>
  <si>
    <t>Приобретение оборудования в рамках реализации проекта "Создания Системы Управления Нормативно-Справочной Информацией"</t>
  </si>
  <si>
    <t>Приобретение оборудования в рамках реализации проектов на базе платформы 1С</t>
  </si>
  <si>
    <t>Закупка услуг по предоставлению доступа к информационно-справочной системе "Кодекс"</t>
  </si>
  <si>
    <t xml:space="preserve"> ООО «Информационные Системы ПРО-ИНФО» </t>
  </si>
  <si>
    <t>Моссофт</t>
  </si>
  <si>
    <t>Закупка услуг "Профилактическое и сервисное обслуживание аудио-видео оборудования переговорных комнат"</t>
  </si>
  <si>
    <t>Закупка услуг "Обслуживание "Консультант Плюс"</t>
  </si>
  <si>
    <t>Подписка на информационно-аналитическую систему "Bloomberg</t>
  </si>
  <si>
    <t>Закупка корпоративных ИТ услуг</t>
  </si>
  <si>
    <t>Исследования и анализ рынков ЮВА, Африки и Латинской Америки</t>
  </si>
  <si>
    <t xml:space="preserve"> Оплата консультационных и информационных услуг по операционной деятельности</t>
  </si>
  <si>
    <t>Услуги консультационные в странах ЮВА, Африки и Латинской Америки</t>
  </si>
  <si>
    <t>65.2.</t>
  </si>
  <si>
    <t>ОАО Банк ВТБ</t>
  </si>
  <si>
    <t>12.2012</t>
  </si>
  <si>
    <t>65.2</t>
  </si>
  <si>
    <t>Услуги банков по по выпуску банковских гарантий по проекту ГЭС "Тоачи Пилатон", Эквадор.</t>
  </si>
  <si>
    <t>Нордеа Банк</t>
  </si>
  <si>
    <t>13.2</t>
  </si>
  <si>
    <t xml:space="preserve"> Оплата услуг таможенных брокеров</t>
  </si>
  <si>
    <t>Разработка Дополнения № 10 и Трудоемкости к Дополнению № 10 к "Базовым ценам на работы по ремонту энергетического оборудования, адекватным условиям функционирования конкурентного рынка услуг по ремонту и техперевооружению"</t>
  </si>
  <si>
    <t>БПД</t>
  </si>
  <si>
    <t>БТ</t>
  </si>
  <si>
    <t>ДУП</t>
  </si>
  <si>
    <t>ДК</t>
  </si>
  <si>
    <t>ДОО</t>
  </si>
  <si>
    <t>ДКФ</t>
  </si>
  <si>
    <t>ДУО</t>
  </si>
  <si>
    <t>ДАФМиС</t>
  </si>
  <si>
    <t>ББиР</t>
  </si>
  <si>
    <t>БСиИ</t>
  </si>
  <si>
    <t>ДИТ</t>
  </si>
  <si>
    <t>ДЭ</t>
  </si>
  <si>
    <t>08.2016</t>
  </si>
  <si>
    <t>Оплата банковских гарантий, относимых на себестоимость</t>
  </si>
  <si>
    <t>03.2012</t>
  </si>
  <si>
    <t>10.2008</t>
  </si>
  <si>
    <t>08.2012</t>
  </si>
  <si>
    <t>10.2015</t>
  </si>
  <si>
    <t>12.2016</t>
  </si>
  <si>
    <t>11.2012</t>
  </si>
  <si>
    <t>07.2012</t>
  </si>
  <si>
    <t>10.2016</t>
  </si>
  <si>
    <t>07.2016</t>
  </si>
  <si>
    <t>05.2010</t>
  </si>
  <si>
    <t>07.2004</t>
  </si>
  <si>
    <t>07.2003</t>
  </si>
  <si>
    <t>06.2003</t>
  </si>
  <si>
    <t>11.2009</t>
  </si>
  <si>
    <t>09.2010</t>
  </si>
  <si>
    <t>11.2007</t>
  </si>
  <si>
    <t>05.2009</t>
  </si>
  <si>
    <t>03.2009</t>
  </si>
  <si>
    <t>08.2018</t>
  </si>
  <si>
    <t>11.2015</t>
  </si>
  <si>
    <t>Выполнение работ по разработке предварительной проектной документации для проекта "Печенгский энергомост"</t>
  </si>
  <si>
    <t>176</t>
  </si>
  <si>
    <t>92.40</t>
  </si>
  <si>
    <t>9200000</t>
  </si>
  <si>
    <t>Закупка услуг "Подписка на online СМИ"</t>
  </si>
  <si>
    <t>176.14.00002</t>
  </si>
  <si>
    <t>Закупка услуг "Информационно-аналитические обзоры и справки"</t>
  </si>
  <si>
    <t>176.14.00003</t>
  </si>
  <si>
    <t>Закупка услуг "PR-мероприятия"</t>
  </si>
  <si>
    <t>7413019</t>
  </si>
  <si>
    <t>Услуги по оказанию спонсорской поддержки Петербургского международного экономического форума</t>
  </si>
  <si>
    <t>Статус партнёр форума</t>
  </si>
  <si>
    <t>22.1</t>
  </si>
  <si>
    <t>2200000</t>
  </si>
  <si>
    <t>Закупка услуг "Услуги по размещению публикаций ОРЭМ"</t>
  </si>
  <si>
    <t>74.13</t>
  </si>
  <si>
    <t>176.14.00007</t>
  </si>
  <si>
    <t>Услуги по оказанию спонсорской поддержки Международного профессионального Форума УПРАВЛЕНИЕ РИСКАМИ В РОССИИ И СНГ</t>
  </si>
  <si>
    <t>176.14.00008</t>
  </si>
  <si>
    <t>Услуги по оказанию спонсорской поддержки Международного инвестиционного форума "Сочи-2014"</t>
  </si>
  <si>
    <t>22.12</t>
  </si>
  <si>
    <t>Закупка услуг "Услуги по размещению публикаций: корпоративное раскрытие, информация о закупках"</t>
  </si>
  <si>
    <t>92.20</t>
  </si>
  <si>
    <t>9220000</t>
  </si>
  <si>
    <t>176.14.00010</t>
  </si>
  <si>
    <t>Закупка услуг "Услуги на проведение фотосъемки объектов, видео/аудиопрезентации"</t>
  </si>
  <si>
    <t>73.10</t>
  </si>
  <si>
    <t>7310000</t>
  </si>
  <si>
    <t>176.14.00012</t>
  </si>
  <si>
    <t>Закупка услуг "Услуги по созданию и регулярной актуализации электронных презентаций компаний"</t>
  </si>
  <si>
    <t>176.14.00013</t>
  </si>
  <si>
    <t>Закупка услуг "Услуги по созданию, разработке и модернизации промо-сайтов"</t>
  </si>
  <si>
    <t>74.40</t>
  </si>
  <si>
    <t>7400000</t>
  </si>
  <si>
    <t>176.14.00014</t>
  </si>
  <si>
    <t>Закупка услуг "Услуги по изготовлению и поставке продукции Нефинансовый отчет"</t>
  </si>
  <si>
    <t>176.14.00015</t>
  </si>
  <si>
    <t>Закупка услуг "Услуги по поддержке котировок и графиков на сайте компании"</t>
  </si>
  <si>
    <t>74.4</t>
  </si>
  <si>
    <t>176.14.00016</t>
  </si>
  <si>
    <t>Закупка услуг "Услуги по изготовлению и поставке продукции Годовой отчёт"</t>
  </si>
  <si>
    <t>01.22.2</t>
  </si>
  <si>
    <t>176.14.00018</t>
  </si>
  <si>
    <t>Закупка услуг "Услуги по изготовлению и поставке имиджевой продукции (баннеры различной конструкции)"</t>
  </si>
  <si>
    <t>2210000</t>
  </si>
  <si>
    <t>176.14.00020</t>
  </si>
  <si>
    <t>Закупка услуг "Услуги по изготовлению и поставке продукции корпоративной полиграфии (буклеты, листовки, открытки, лифлеты)"</t>
  </si>
  <si>
    <t>9240000</t>
  </si>
  <si>
    <t>Закупка усулг "Подписка на интерфакс"</t>
  </si>
  <si>
    <t>176.14.00022</t>
  </si>
  <si>
    <t>Закупка услуг "Подписка на зарубежные on-line СМИ"</t>
  </si>
  <si>
    <t>ДИП</t>
  </si>
  <si>
    <t>176.13.00002</t>
  </si>
  <si>
    <t xml:space="preserve">Закупка услуг "Мониторинг СМИ" </t>
  </si>
  <si>
    <t>176.13.00003</t>
  </si>
  <si>
    <t xml:space="preserve">Закупка услуг "Брендинг" </t>
  </si>
  <si>
    <t>22.2</t>
  </si>
  <si>
    <t>222</t>
  </si>
  <si>
    <t>176.13.00004</t>
  </si>
  <si>
    <t xml:space="preserve">Закупка услуг "Услуги по изготовлению и поставке продукции корпоративных СМИ (журналы, газеты, интернетпорталы)" </t>
  </si>
  <si>
    <t>7414</t>
  </si>
  <si>
    <t>176.13.00005</t>
  </si>
  <si>
    <t xml:space="preserve">Закупка услуг "Услуги консультационные коммуникационного консалтинга" </t>
  </si>
  <si>
    <t>176.13.00006</t>
  </si>
  <si>
    <t xml:space="preserve">Закупка услуг "Услуги по организации пресс-туров" </t>
  </si>
  <si>
    <t>176.13.00007</t>
  </si>
  <si>
    <t xml:space="preserve">Закупка услуг "Услуги по поддержке, обслуживанию и модернизации сайта компании" </t>
  </si>
  <si>
    <t>176.13.00008</t>
  </si>
  <si>
    <t xml:space="preserve">Закупка услуг "Услуги по формированию положительного имиджа в социальных медиа" </t>
  </si>
  <si>
    <t>Ю-Софт, КПр-251523/2
от 01.05.08</t>
  </si>
  <si>
    <t>Bloomberg, Д№2811714 от 03.03.09</t>
  </si>
  <si>
    <t>ОАО "Ростелеком", Договор № 1-3929/09 от 02.09.2009</t>
  </si>
  <si>
    <t>ЗАО "Компания ТрансТелеКом", Договор №MS 003828 от 20.03.2009</t>
  </si>
  <si>
    <t>IHS Global Inc., дог.№б/н от 22.07.2013</t>
  </si>
  <si>
    <t>ОАО Вымпелком, Договор №00524 от 28.02.2000</t>
  </si>
  <si>
    <t>ОАО Вымпелком, Договор №HD393 от 01.08.2008</t>
  </si>
  <si>
    <t>ООО "Эквант", Договор №15608 от 20.11.2009</t>
  </si>
  <si>
    <t>ЗАО "АйТи Энерджи ИИС", дог.№ 29/2010-05 от 01.07.2010</t>
  </si>
  <si>
    <t>ОАО "МГТС", Дог. 0329983-1/2012 от 25.06.13</t>
  </si>
  <si>
    <t>200.13.1.04495</t>
  </si>
  <si>
    <t>Закупка услуг "Поддержка техническая корпоративной АТС"</t>
  </si>
  <si>
    <t>Консультационные услуги
(код 6.2)</t>
  </si>
  <si>
    <t>п. 31, гл. 4 Положения о порядке проведения регламентированных закупок товаров, работ, услуг для нужд ОАО «Интер РАО».</t>
  </si>
  <si>
    <t>Услуги по предоставлению доступа к информационной базе данных СПАРК (заключается дополнительноесоглашение к договору)</t>
  </si>
  <si>
    <t>Приобретение доступа к налоговой юридической базе IBFD (заключается дополнительное соглашение к договору)</t>
  </si>
  <si>
    <t>Блок правовой работы</t>
  </si>
  <si>
    <t>ООО "БРАНАН"</t>
  </si>
  <si>
    <t xml:space="preserve">Опыт работы в энергетике, неоднократное успешное взаимодействие в рамках проводимых ранее стратегических семинаров
Следует отметить, что мониторинг ранка  услуг проведения необходимых Обществу стратегических семинаров проводится на постоянной основе. В частности были проанализированы предложения таких компаний как: Автономная  некоммерческая  организация Институт опережающих исследований «Управление человеческими ресурсами» им. Е.Л.Шифферса; Группа компаний "ПроБизнесКонсалтинг"; ЭНПИ Консалт; Консалтинговая группа "Растам". Однако учитывая опыт работы в энергетике, а также  неоднократное успешное взаимодействие в рамках проводимых ранее стратегических семинаров наибольшими преимуществами обладает предложение ООО "БРАНАН". </t>
  </si>
  <si>
    <t>п.31.2 Положения о порядке проведения регламентированных закупок товаров, работ, услуг для нужд ОАО «Интер РАО».</t>
  </si>
  <si>
    <t>п.31.3 Положения о порядке проведения регламентированных закупок товаров, работ, услуг для нужд ОАО «Интер РАО».</t>
  </si>
  <si>
    <t>п. 31.2 Положения о порядке проведения регламентированных закупок товаров, работ, услуг для нужд ОАО «Интер РАО».</t>
  </si>
  <si>
    <t>73.1</t>
  </si>
  <si>
    <t>Страхование услуги (код 8.2)</t>
  </si>
  <si>
    <t>Реклама и маркетинг услуги
(код 12.2)</t>
  </si>
  <si>
    <t xml:space="preserve">Петербургский международный экономический форум 
</t>
  </si>
  <si>
    <t xml:space="preserve">РусРиск - единственная в России национальная ассоциация, объединяющая профессионалов всех секторов экономики в сфере управления рисками (риск - менеджеров, страховщиков, аудиторов, брокеров и др.). Учреждена в 2003 году несколькими профессиональными общественными и экспертными организациями (РСПП, НФА, Московская ассоциация страховщиков, Экспертный институт и др.).
Основная задача - формирование культуры и содействие созданию цивилизованного рынка услуг по управлению рисками в России.
Приоритетным направлением деятельности РусРиска является развитие и поддержание высокого уровня стандартов по управлению рисками и страхованию, распространение положительного опыта и культуры внедрения общекорпоративных систем риск менеджмента. РусРиск сотрудничает со многими общественными и государственными учреждениями, промышленными, финансовыми и страховыми компаниями, научными и учебными заведениями, представленными на Российском и европейском рынках. 
В рамках своей деятельности «РусРиск» ежегодно организовывает ряд мероприятий, включающих обучение и консультации специалистов в области финансового и корпоративного риск - менеджмента, проведение семинаров и конференций, направленных на совершенствование знаний и обмен информацией в области современных систем управления рисками.
Таким образом, РусРиск является единственной национальной ассоциацией в сфере управления рисками, объединяющей все сектора российской экономики и  представляющей интересы риск - менеджеров в европейских и международных организациях.
</t>
  </si>
  <si>
    <t xml:space="preserve">Международный инвестиционный форум "Сочи" – современная площадка для конструктивного диалога бизнеса и власти, необходимая для успешной реализации серьезных инвестпроектов на территории России. В рамках деловой программы, в форме открытой дискуссии представителей государства, предпринимательских сообществ и экспертов поднимаются самые острые вопросы развития экономики.
Учитывая стратегию компании, одной из основных целей которой является вхождение ОАО «Интер РАО» к 2015 году в десятку крупнейших энергетических компаний по объёму установленной мощности и размеру бизнеса, участие ОАО «Интер РАО» в качестве партнёра этого важнейшего мероприятия станет одним из инструментов повышения статуса компании в деловых кругах, эффективности налаживания деловых контактов с потенциальными партнёрами. </t>
  </si>
  <si>
    <t xml:space="preserve">
 Сочинский инвестиционный форум</t>
  </si>
  <si>
    <t xml:space="preserve">Доступ к информационной системе ЗАО "Интерфакс-АЭИ".,  содержащую крупнейшую базу данных по компаниям, а именно, официальные данные по всем российским юридическим лицам, ведущим свою деятельность на территории Российской Федерации. Их достоверность подтверждается основными источниками – Росстат, ФНС и ФСФР, ЦБ РФ и др.
</t>
  </si>
  <si>
    <t>Factiva LTD</t>
  </si>
  <si>
    <t>Группа «Интер РАО» ведёт деятельность в 15 странах мира, при этом является публичной компанией, ценные бумаги которой торгуются на крупнейших мировых финансовых площадках. В связи с этим компании необходимы информационные и аналитические материалы об отношении внешних стейкхолдеров к Группе и о тенденциях на мировых рынках. В 2014 году в этих целях предполагается закупать услуги информационно-аналитической базы Factiva (основана агентствами Dow Jones и Thomson Reuters), включающей в себя данную информацию. Предполагается приобретение доступа к одному терминалу базы.</t>
  </si>
  <si>
    <t>Сумма закупки заложена в рамках Бизнес-плана на 2014 год и рассчитана в соответствии с ожидаемым фактом 2013 года и с учетом коэффициента инфляции и коэффициента ограничения роста затрат. Сумма услуг основывается на стоимости услуг за 2013 год. 
Информационные услуги, предоставляемые IBFD включают предоставление доступа к обширной электронной базе актуального международного налогового и коммерческого законодательства на английском языке, (включая перевод основных документов на английский язык с других языков). Информационные услуги IBFD также включают инструменты по налоговому планированию и правовому исследованию иностранных юрисдикций, а также иные материалы и полезную информацию (прецеденты, документы международных организаций, конвенции и др.) необходимые для эффективной работы с международным законодательством.
Проведение закупки способом «у единственного источника» обусловлено тем, что на текущий момент иных поставщиков подобных информационных услуг не имеется.</t>
  </si>
  <si>
    <t xml:space="preserve">Закупка «Услуги по предоставлению доступа к информационной базе данных СПАРК» на 2014 год представляется собой доступ к информационным ресурсам «СПАРК» (Система Профессионального Анализа Рынков и Компаний»)  - сервису  ЗАО «Интерфакс» для обоснования трансфертных цен в виде модуля по расчету показателей интервалов рентабельности (по компаниям России, Украины и Казахстана). Подключение в базе данных представляет собой техническую возможность пользоваться информационным ресурсом с одного компьютера с использованием Веб-Обозревателя или клиентского приложения.
Модуль «Трансфертное ценообразование» СПАРК полностью адаптирован под требования НК РФ и обновляется с учетом рекомендаций Федеральной налоговой службы России. Модуль планируется использовать для расчета рентабельности при совершении сделок на территории РФ и Казахстан в целях текущего мониторинга соблюдения требований налогового контроля трансфертных цен.
Аналогичная база данных Ruslana в большей степени представляет собой информационную систему по странам Европейского Союза. При этом Стоимость годового доступа в базу RUSLANA (компании России) – 9 600 EURO.
На текущий момент иных поставщиков подобных информационных услуг не имеется.
В настоящее время контрагент (ЗАО «Интерфакс») оказывает информационные услуги в рамках договора о предоставлении доступа к СПАРК № 1987 от 01.07.2012г. с обязательством соблюдения конфиденциальности, а также предоставлении сведений о бенефициарах. </t>
  </si>
  <si>
    <t>Доступ к информационному порталу ЗАО "Интерфакс" с оперативным обновлением новостей в режиме реального времени позволяющий получать полную информацию о российской энергетике, в постоянных рубриках которого  можно найти новости о генерации, распределении и сбыте электроэнергии, о планах производства, авариях, ремонте и замене оборудования, а также прогноз погоды, новости о регулировании энергорынка, сетевых ограничениях и прохождении отопительного сезона и с широким набором функций по работе с новостями.</t>
  </si>
  <si>
    <t xml:space="preserve">Данное мероприятие проводится под патронажем Президента Российской Федерации, ежегодно в нём принимает участие более 4 000 представителей политических и деловых кругов со всего мира, а также ведущие учёные, общественные деятели и лидеры СМИ. Важность и масштаб мероприятия сделали его крупнейшей площадкой для обсуждения наиболее актуальных вопросов развития мировой и российской экономики, включая  вопросы развития электроэнергетики – одной из ключевых её отраслей.   
Учитывая стратегию компании, одной из основных целей которой является вхождение ОАО «Интер РАО» к 2015 году в десятку крупнейших энергетических компаний по объёму установленной мощности и размеру бизнеса, участие ОАО «Интер РАО» в качестве партнёра этого важнейшего мероприятия станет одним из инструментов повышения статуса компании в деловых кругах, эффективности налаживания деловых контактов с потенциальными партнёрами. </t>
  </si>
  <si>
    <t>ИТ-закупки услуги (код 5.2)</t>
  </si>
  <si>
    <t xml:space="preserve">Bloomberg </t>
  </si>
  <si>
    <t>Возникла потребность в заключении дополнительного соглашения к действующему договору.
Bloomberg является один из двух ведущих поставщиков финансовой информации для профессиональных участников финансовых рынков. Основной продукт — Bloomberg Terminal, через который можно получить доступ к текущим и историческим ценам практически на всех мировых биржах и многих внебиржевых рынках, ленте новостей агентства Bloomberg и других ведущих средств массовой информации, системе электронной торговли облигациями и другими ценными бумагами.</t>
  </si>
  <si>
    <t>ОАО "Регистратор Р.О.С.Т."</t>
  </si>
  <si>
    <t>Регистратор Р.О.С.Т. утвержден решением Совета директоров 20.09.2012 (протокол СД от 20.09.2010 № 31) и предоставляет услуги регистратора для ОАО "Интер РАО". На данный момент для работы на сайте Регистратора необходимо подключение к Личному кабинету акционера, в связи с этим возникла потребность в заключении договора с ОАО "Регистратор Р.О.С.Т."</t>
  </si>
  <si>
    <t>IHS Global Inc.</t>
  </si>
  <si>
    <t>Компания HIS Global Insight предоставляет полную экономическую и финансовую информацию о странах, регионах и отраслях, доступную из надежных источников. Информация от HIS Global Insight содержит оперативный и глубокий анализ состояния рынков и ключевых событий. Подписка на информационно-аналитическую систему и получение доступа к оперативным данным, отчетам и прогнозам по странам присутствия Группы необходима для расширения спектра используемой информации при формировании прогнозов.</t>
  </si>
  <si>
    <t>В течение длительного сотрудничества ОАО "Вымпелком" проявил себя как добросовестный поставщик предоставляющий качественные услуги.
В связи с с планируемой потребностью в дополнительных подключениях, изменения текущих настроек и т.д. необходимо заключение дополнительного соглашения к действующему договору.</t>
  </si>
  <si>
    <t>В течение длительного сотрудничества ОАО "Ростелеком" проявил себя как добросовестный поставщик предоставляющий качественные услуги.
В связи с с планируемой потребностью в дополнительных подключениях, изменения текущих настроек и т.д. необходимо заключение дополнительного соглашения к действующему договору.</t>
  </si>
  <si>
    <t>В течение длительного сотрудничества ЗАО "ТрансТелеКом" проявил себя как добросовестный поставщик предоставляющий качественные услуги.
В связи с с планируемой потребностью в дополнительных подключениях, изменения текущих настроек и т.д. необходимо заключение дополнительного соглашения к действующему договору.</t>
  </si>
  <si>
    <t>ООО «ИК Ю-Софт» является одним из региональных информационным центров,  и именно он рекомендован Правообладателем ООО НПО «ВМИ – Координационный Центр Сети Консультант Плюс» для обслуживания систем Консультант Плюс ОАО «Интер РАО". Так же  необходимо отметить,  учитывая долгое сотрудничество, ОАО «Интер РАО» является VIP клиентом ООО «ИК Ю-Софт» , имея 30 % скидку в обслуживании. В связи с планируемой потребностью в изменение существующих услуг необходимо заключение дополнительного соглашения к действующему договору.</t>
  </si>
  <si>
    <t>На основании решений Правления Общества, протокол №348 от 24.02.12 было принято решение о покупке ООО «Инвест Информ Проект» (с 28.08.12 переименовалось в ООО «ИНТЕР РАО – ИТ), по протоколу  №352 от 16.03.12 принято решение о возложении и централизации функций заказчика ИТ-услуг по Группе ИНТЕР РАО ЕЭС на специализированное дочернее общество</t>
  </si>
  <si>
    <t>Консультационные и информационные расходы поставкиъ
(код 6.1)</t>
  </si>
  <si>
    <t>Административно-хозяйственные услуги (код 3.2)</t>
  </si>
  <si>
    <t>Административно-хозяйственные услуги (код 3.2) Эксплуатационные услуги (код 2.2)</t>
  </si>
  <si>
    <t>Расходы на персонал услуги (код 11.2)</t>
  </si>
  <si>
    <t>224.13.00002</t>
  </si>
  <si>
    <t>73.20</t>
  </si>
  <si>
    <t>Разработка методических указаний по расчету норматива затрат на выполнение функций Заказчика в области нового строительства и реконструкции объектов компаний Группы «Интер РАО»</t>
  </si>
  <si>
    <t>Вознаграждение компании, выполняющей центр. IT обслуживание компаний группы</t>
  </si>
  <si>
    <t>Блока корпоративных и имущественных отношений</t>
  </si>
  <si>
    <t>206.14.00005</t>
  </si>
  <si>
    <t>Услуги аудиторские Ernst &amp; Young</t>
  </si>
  <si>
    <t>Аудитор Ernst &amp; Young утвержден решением годового Общего собрания акционеров 25 июня 2010 года (протокол ГОСА от 25.09.2010 № 5)/</t>
  </si>
  <si>
    <t>206.14.00011</t>
  </si>
  <si>
    <t>Услуги по идентификации акционеров</t>
  </si>
  <si>
    <t>Thomson Reuters</t>
  </si>
  <si>
    <t>Контрагент оказывает уникальные услугу по идентификации акционеров необходимые Обществу, а именно: только у Thomson Reuters есть функция анализа потенциальных инвесторов и акционеров, то есть активных участников фондового рынка, вкладывающих свои средства в компании электроэнергетической отрасли. Данная опция позволяет выявлять таких лиц и проводить с ними адресную работу.
Также уникальной является функция выявления акционеров и инвесторов, которые с большой вероятностью совершат в будущем сделку с бумагами компании. Также эта функция позволяет найти лиц, которые с большей долей вероятности собираются приобрести ценные бумаги Компании в вышеуказанный временной период.
Кроме того, только у Thomson Reuters имеется инструмент для проведения рыночных исследований, который позволяет осуществлять анализ исторических и прогнозных данных по широкому спектру финансовых инструментов. Встроенная база данных Thomson Reuters является самым полным архивом исторических и прогнозных данных с финансовых рынков. Вышеуказанные функции программные продукты конкурентов не предоставляют.</t>
  </si>
  <si>
    <t>206.14.00018</t>
  </si>
  <si>
    <t>Услуги регистратора по размещению дополнительного выпуска акций</t>
  </si>
  <si>
    <t>ОАО "Регистратор РОСТ"</t>
  </si>
  <si>
    <t>Регистратор Р.О.С.Т. утвержден решением Совета директоров 20.09.2012 (протокол СД от 20.09.2010 № 31)</t>
  </si>
  <si>
    <t>206.14.00019</t>
  </si>
  <si>
    <t>Услуги регистратора при сопровождении выкупа акций</t>
  </si>
  <si>
    <t>206.14.00021</t>
  </si>
  <si>
    <t>Услуги регистратора по хранению истории выплаты дивидендов (2014)</t>
  </si>
  <si>
    <t>206.14.00022</t>
  </si>
  <si>
    <t>Услуги регистратора по выплате дивидендов (2014)</t>
  </si>
  <si>
    <t>206.14.00023</t>
  </si>
  <si>
    <t>Услуги депозитария Инвест</t>
  </si>
  <si>
    <t>ООО «ИНТЕР РАО Инвест»</t>
  </si>
  <si>
    <t>Между ООО «ИНТЕР РАО Инвест» и ОАО «Интер РАО» заключен договор на брокерское обслуживание на рынке ценных бумаг и депозитарн договора расширит возможности ОАО «Интер РАО» при осуществлении операций с ценными бумаги на биржевом и внебиржевом рынке</t>
  </si>
  <si>
    <t>206.14.00028</t>
  </si>
  <si>
    <t>Услуги внешнего консультанта по файлингу документов в SEC</t>
  </si>
  <si>
    <t>Merrill Corporation Limited</t>
  </si>
  <si>
    <t>Компания Merrill Corporation Limited занимает лидирующие позиции в соответствующей отрасли и оказывает аналогичные услуги принтера для ОАО «Интер РАО» третий год, при этом, ранее оказанные услуги оплачивались на основании счета в связи с незначительными суммами. В связи с большим объемом направляемой в SEC информации в рамках прошедшей в 2012 году и возможной будущей эмиссией акций Общества в 2014 году стоимость услуг будет значительной, и потребуется заключение договора.</t>
  </si>
  <si>
    <t>206.14.00029</t>
  </si>
  <si>
    <t>Услуги регистратора по хранению первичных документов (архив ОГК-1)</t>
  </si>
  <si>
    <t>206.14.00030</t>
  </si>
  <si>
    <t>Услуги регистратора по проведению общего собрания акционеров</t>
  </si>
  <si>
    <t>Блок правовой работы
ИТОГО</t>
  </si>
  <si>
    <t>Блок стратегии и инвестиций
ИТОГО</t>
  </si>
  <si>
    <t>Блок трейдинга
ИТОГО</t>
  </si>
  <si>
    <t>Департамент анализа, финансового моделирования и страхования
ИТОГО</t>
  </si>
  <si>
    <t>Департамент информационной политики
ИТОГО</t>
  </si>
  <si>
    <t>Департамент информационных технологий
ИТОГО</t>
  </si>
  <si>
    <t>Департамент казначейства
ИТОГО</t>
  </si>
  <si>
    <t>Департамент корпоративных финансов
ИТОГО</t>
  </si>
  <si>
    <t>Департамент организационного обеспечения
ИТОГО</t>
  </si>
  <si>
    <t>Департамент учета и отчетности
ИТОГО</t>
  </si>
  <si>
    <t>Департамент управления персоналом
ИТОГО</t>
  </si>
  <si>
    <t>Блока корпоративных и имущественных отношений
ИТОГО</t>
  </si>
  <si>
    <r>
      <t xml:space="preserve">ЗАО </t>
    </r>
    <r>
      <rPr>
        <sz val="13"/>
        <color indexed="8"/>
        <rFont val="Times New Roman"/>
        <family val="1"/>
        <charset val="204"/>
      </rPr>
      <t>«ММВБ-РТС»</t>
    </r>
  </si>
  <si>
    <t>ИТОГО</t>
  </si>
  <si>
    <t>Фитч Рейтингс СНГ Лтд. (Fitch Ratings)</t>
  </si>
  <si>
    <t xml:space="preserve">GENETECHMA FINANCE LIMITED </t>
  </si>
  <si>
    <t>ОАО "СОГАЗ"</t>
  </si>
  <si>
    <t>65.22.9</t>
  </si>
  <si>
    <t>Закупка услуг/работ "Оказание услуг по договору доверительного управления акциями" для ОАО "Интер РАО"</t>
  </si>
  <si>
    <t>ЗАО "Газпромбанк - Управление активами"</t>
  </si>
  <si>
    <t>Консультационные и информационные услуги по текущей деятельности</t>
  </si>
  <si>
    <t>Договор на оказание услуг от 27.11.2012 № 1-ФЛ</t>
  </si>
  <si>
    <t>Князева Юлия Викторовна</t>
  </si>
  <si>
    <t>Договор на оказание услуг от 27.11.2012 № 2-ФЛ</t>
  </si>
  <si>
    <t>Гордеев Сергей Сергеевич</t>
  </si>
  <si>
    <t>Договор аренды земельного участка от 28.07.2010 № М84-10</t>
  </si>
  <si>
    <t>Министерство земельных и имущественных отношений Республики Башкортостан</t>
  </si>
  <si>
    <t>Арендная плата за землю_213</t>
  </si>
  <si>
    <t>67.13.51</t>
  </si>
  <si>
    <t>Закупка услуг/работ "Услуги депозитария Инвест" для ОАО "Интер РАО"</t>
  </si>
  <si>
    <t>ООО "Интер РАО Инвест"</t>
  </si>
  <si>
    <t>Закупка услуг/работ "Услуги депозитария ДКТ" для ОАО "Интер РАО"</t>
  </si>
  <si>
    <t>ООО "ДКТ"</t>
  </si>
  <si>
    <t>Закупка услуг/работ "Услуги по регистрации учредительных документов" для ОАО "Интер РАО"</t>
  </si>
  <si>
    <t>ИП Шаталов</t>
  </si>
  <si>
    <t>67.11.12</t>
  </si>
  <si>
    <t>Закупка услуг/работ "Услуги регистратора по хранению истории выплат дивидентов (за 2010 год)" для ОАО "Интер РАО"</t>
  </si>
  <si>
    <t xml:space="preserve">ОАО "Регистратор Р.О.С.Т." </t>
  </si>
  <si>
    <t>Расходы по управлению капиталом (оплата услуг реестродержателя)</t>
  </si>
  <si>
    <t>Закупка услуг/работ "Ведение и хранение реестра владельцев эмиссионных именных ценных бумаг эмитента" для ОАО "Интер РАО"</t>
  </si>
  <si>
    <t>Закупка услуг/работ "Услуги в области публичного раскрытия информации" для ОАО "Интер РАО"</t>
  </si>
  <si>
    <t>67.11.1</t>
  </si>
  <si>
    <t>Закупка услуг/работ "Услуги по раскрытию информации на LSE" для ОАО "Интер РАО"</t>
  </si>
  <si>
    <t>Лондонская фондовая биржа</t>
  </si>
  <si>
    <t>67.11.2</t>
  </si>
  <si>
    <t>Закупка услуг/работ "Поддержание ценных бумаг в котировальном списке А1" для ОАО "Интер РАО"</t>
  </si>
  <si>
    <t>ЗАО "ФБ ММВБ"</t>
  </si>
  <si>
    <t>Закупка услуг/работ "Услуги депозитария ВТБ по хранению ЦБ" для ОАО "Интер РАО"</t>
  </si>
  <si>
    <t>Закупка услуг/работ "Услуги регистратора по приему на архивное хранение документов системы ведения реестра владельцев именных ценных бумаг Общества, переданных экс-регистратором и услуги по ведению архива указанных документов"</t>
  </si>
  <si>
    <t>Закупка услуг/работ "Услуги переводчиков"</t>
  </si>
  <si>
    <t>Закупка услуг/работ "Услуги регистратора по хранению первичных документов (архив ОГК-1)"</t>
  </si>
  <si>
    <t>67.11.20</t>
  </si>
  <si>
    <t>Закупка услуг/работ "Оказание услуг по представлению интересов ОАО "ИНТЕР РАО ЕЭС" в судебном разбирательстве по иску Кузнецовой О.И." для ОАО "ИНТЕР РАО ЕЭС"</t>
  </si>
  <si>
    <t>ООО "Некторов Савельев и Партнеры"</t>
  </si>
  <si>
    <t>БКиИО</t>
  </si>
  <si>
    <t xml:space="preserve">ОАО «ВТИ»
Договор №Д/21/01/04/117 от 17.06.2013
</t>
  </si>
  <si>
    <t>ОАО «ВТИ»
Договор №1  от 12.07.2013</t>
  </si>
  <si>
    <t>206</t>
  </si>
  <si>
    <t>6712090</t>
  </si>
  <si>
    <t>206.14.00001</t>
  </si>
  <si>
    <t>Услуги по раскрытию информации на LSE</t>
  </si>
  <si>
    <t>67.12.2</t>
  </si>
  <si>
    <t>206.14.00002</t>
  </si>
  <si>
    <t xml:space="preserve">Услуги по включению ценных бумаг эмитента в котировальный список на бирже и поддержанию ценных бумаг в котировальном списке на бирже" для ОАО "Интер РАО" </t>
  </si>
  <si>
    <t>67.11</t>
  </si>
  <si>
    <t>6711090</t>
  </si>
  <si>
    <t>206.14.00003</t>
  </si>
  <si>
    <t>Услуги маркет-мейкера</t>
  </si>
  <si>
    <t>67.11.19</t>
  </si>
  <si>
    <t>7412040</t>
  </si>
  <si>
    <t>7411011</t>
  </si>
  <si>
    <t>206.14.00006</t>
  </si>
  <si>
    <t>Услуги процессуального агента</t>
  </si>
  <si>
    <t>206.14.00007</t>
  </si>
  <si>
    <t>Сопровождение консультационное SPO</t>
  </si>
  <si>
    <t>206.14.00008</t>
  </si>
  <si>
    <t>Услуги внешних консультантов, осуществляющих перевод проспекта в соответствии с требованиями зарубежного законодательства</t>
  </si>
  <si>
    <t>206.14.00009</t>
  </si>
  <si>
    <t>Услуги внешнего консультанта по организации процесса срочной полиграфической печати большого тиража проспекта и срочной рассылки тиража</t>
  </si>
  <si>
    <t>7499090</t>
  </si>
  <si>
    <t>7499042</t>
  </si>
  <si>
    <t>206.14.00012</t>
  </si>
  <si>
    <t>Услуги переводчиков</t>
  </si>
  <si>
    <t>206.14.00014</t>
  </si>
  <si>
    <t>Услуги по подготовке Положения об оценке деятельности Совета директоров</t>
  </si>
  <si>
    <t>206.14.00016</t>
  </si>
  <si>
    <t>Услуги по поиску независимых директоров</t>
  </si>
  <si>
    <t>206.14.00017</t>
  </si>
  <si>
    <t>Подписка на информационно-аналитический бюллетень</t>
  </si>
  <si>
    <t>6712000</t>
  </si>
  <si>
    <t>Расходы по управлению капиталом</t>
  </si>
  <si>
    <t>67.11.11</t>
  </si>
  <si>
    <t>Услуги депозитария (прочие, ряд упрощенных процедур закупок)</t>
  </si>
  <si>
    <t>206.14.00024</t>
  </si>
  <si>
    <t>Услуги по оценке  стоимости имущества</t>
  </si>
  <si>
    <t>206.14.00025</t>
  </si>
  <si>
    <t>Услуги по оценке рыночной стоимости имущества</t>
  </si>
  <si>
    <t>206.14.00026</t>
  </si>
  <si>
    <t>Услуги консультационные по земельно-имущественным вопросам</t>
  </si>
  <si>
    <t>05.2020</t>
  </si>
  <si>
    <t>07.2011</t>
  </si>
  <si>
    <t>07.2010</t>
  </si>
  <si>
    <t>02.2008</t>
  </si>
  <si>
    <t>07.2007</t>
  </si>
  <si>
    <t>11.2010</t>
  </si>
  <si>
    <t>07.2005</t>
  </si>
  <si>
    <t>08.2011</t>
  </si>
  <si>
    <t>владелец БЦ "Луч"</t>
  </si>
  <si>
    <t>ООО "Пепеляев Групп"</t>
  </si>
  <si>
    <t>по результатам конкурентной процедуры</t>
  </si>
  <si>
    <t>Данная статья подразумевает официальную публикацию информации, обязательной к раскрытию согласно законодательству и нормативными актами Правительства РФ и субъектов Федерации.       В частности, в соответствии с Постановлением Правительства Российской Федерации  от 21.01.2004 № 24 в редакции 2010 г., а также Стандартов раскрытия информации организациями коммунального хозяйства и субъектами естественных монополий, осуществляющими деятельность в сфере оказания услуг по передаче тепловой энергии, утверждённых Постановлением Правительства Российской Федерации от 30.12.2009 № 1140 , Постановлением Правительства РФ от 21 января 2004 года № 24 «Об утверждении стандартов раскрытия информации субъектами оптового и розничных рынков электрической энергии» в редакции Постановления Правительства РФ от 9 августа 2010 года № 609, а также приказом № ИРАО/511 от 27.07.10 «Об утверждении Плана-графика раскрытия информации субъектами оптового и розничных рынков электрической энергии» Общество обязано публиковать в печатных и электронных СМИ информацию, обязательную к раскрытию в соответствии с законодательством, а именно: годовую финансовую (бухгалтерскую) отчётность, а также аудиторское заключение; информацию о структуре и объёме затрат на производство и реализацию товаров (работ, услуг); информацию о тарифах на поставку электрической энергии с указанием решения уполномоченного федерального органа исполнительной власти и/или органа исполнительной власти субъекта Российской Федерации об установлении тарифов и источника официального опубликования такого решения; информацию о выбросах загрязняющих веществ, оказывающих негативное влияние на окружающую среду, и мероприятиях по их сокращению на следующий год; информацию об инвестиционных программах производителей электрической энергии; информацию о расходах электроэнергии на собственные и хозяйственные нужды генерирующего оборудования при выработке электрической и тепловой энергии (раздельно) с указанием наименования и типа станции; информацию об используемом топливе на электрических станциях с указанием поставщиков и характера топлива. Данная информация может публиковаться исключительно в федеральных изданиях: «Российская газета» (ежедневное издание) или «Парламентская газета» (еженедельное издание). В соответствии с вышесказанным ОАО «Интер РАО» публикует подобную информацию в газете «Российская газета».</t>
  </si>
  <si>
    <t>Публикация в федеральных изданиях</t>
  </si>
  <si>
    <t>ООО "ЦДП"</t>
  </si>
  <si>
    <t>Оперативное обновление новостей в режиме реального времени</t>
  </si>
  <si>
    <t>Получение актуальной информации по украинскому ТЭК</t>
  </si>
  <si>
    <t>Информационные и аналитические материалы об отношении внешних стейкхолдеров к Группе и о тенденциях на мировых рынках</t>
  </si>
  <si>
    <t>Доступ к оперативным данным, отчетам и прогнозам по странам присутствия Группы</t>
  </si>
  <si>
    <t>Доставка до места назначения, наличие продукции в соответствии с архитектурным планом БЦ "Луч"</t>
  </si>
  <si>
    <t>Названия строк</t>
  </si>
  <si>
    <t>Общий итог</t>
  </si>
  <si>
    <t>Закупки</t>
  </si>
  <si>
    <t>Общий итог ГКПЗ 2014 год</t>
  </si>
  <si>
    <t>из ГКПЗ 2013 года</t>
  </si>
  <si>
    <t>ДС</t>
  </si>
  <si>
    <t>ООО "Счет Спец Транс"</t>
  </si>
  <si>
    <t>Из Бизнес-плана</t>
  </si>
  <si>
    <t>Резерв в БП</t>
  </si>
  <si>
    <t>Методологические консультации эффективнее проводить с аудитором компании (т.к. отпадает необходимость дальнейшего согласования полученных результатов с ними же в рамках прохождения аудита отчетности), т.е. на 2014 год с ООО "Эрнст энд Янг". Планируется заключение нескольких договоров на оказание услуг с данным контрагентом.</t>
  </si>
  <si>
    <t>ООО "Софт Лайн Трейд", Договор №Д/02/03/02/762 от 30.01.2013</t>
  </si>
  <si>
    <t>УПрС Спецсвязи ФСО России, дог.№114/14 от 01.07.2011</t>
  </si>
  <si>
    <t>ОАО "Мобильные ТелеСистемы", Головной офис Дог. №206015 97</t>
  </si>
  <si>
    <t>ОАО "Вымпелком", Корпоративный счет №241606420</t>
  </si>
  <si>
    <t>ОАО "Московский узел связи энергетики", 6М#470/08  от 01.05.08</t>
  </si>
  <si>
    <t>ОАО "Московский узел связи энергетики", Договор №470 от30.11.2001 (услуги связи)</t>
  </si>
  <si>
    <t>14.2</t>
  </si>
  <si>
    <t>Услуги кредитных организаций</t>
  </si>
  <si>
    <t>Прочие услуги банков, включаемые в себестоимость</t>
  </si>
  <si>
    <t>212.14.00001</t>
  </si>
  <si>
    <t>Услуги по организации и проведению закупочных процедур</t>
  </si>
  <si>
    <t>ООО "ИНТЕР РАО Центр управления закупками"</t>
  </si>
  <si>
    <t>3.3.1.1</t>
  </si>
  <si>
    <t>3.3.1.5</t>
  </si>
  <si>
    <t>Система Управления Нормативно-Справочной Информацией (оборудование)</t>
  </si>
  <si>
    <t>3.3.1.4</t>
  </si>
  <si>
    <t>Дивизион снабжения</t>
  </si>
  <si>
    <t>Дивизион снабжения
ИТОГО</t>
  </si>
  <si>
    <t>Абонентское обслуживание в сфере организации системы снабжения</t>
  </si>
  <si>
    <t>04.2012</t>
  </si>
  <si>
    <t>Услуги таможенного брокера</t>
  </si>
  <si>
    <t>Общество с ограниченной ответственностью "ИНТЕР РАО СЕРВИС"</t>
  </si>
  <si>
    <t>ДИК</t>
  </si>
  <si>
    <t>06.2009</t>
  </si>
  <si>
    <t>Расходы на таможенное оформление</t>
  </si>
  <si>
    <t>1с сбыты</t>
  </si>
  <si>
    <t>прочие расходы</t>
  </si>
  <si>
    <t>нет дик</t>
  </si>
  <si>
    <t>3.1, 18.1</t>
  </si>
  <si>
    <t>ООО "Эрнст энд Янг", предполагается заключение нескольких договоров</t>
  </si>
  <si>
    <t>Наименование лота (предмет договора)</t>
  </si>
  <si>
    <t>Проведение закрытых запросов цен среди участников победителей открытого конкурса, проведенного в 2013 году, с которыми заключены рамочные договора</t>
  </si>
  <si>
    <t>202.14.00001</t>
  </si>
  <si>
    <t>202.14.00002</t>
  </si>
  <si>
    <t>202.14.00003</t>
  </si>
  <si>
    <t>202.14.00004</t>
  </si>
  <si>
    <t>202.14.00005</t>
  </si>
  <si>
    <t>202.14.00006</t>
  </si>
  <si>
    <t>202.14.00007</t>
  </si>
  <si>
    <t>202.14.00008</t>
  </si>
  <si>
    <t>202.14.00009</t>
  </si>
  <si>
    <t>202.14.00010</t>
  </si>
  <si>
    <t>202.14.00011</t>
  </si>
  <si>
    <t>202.14.00012</t>
  </si>
  <si>
    <t>202.14.00013</t>
  </si>
  <si>
    <t>202.14.00014</t>
  </si>
  <si>
    <t>202.14.00015</t>
  </si>
  <si>
    <t>202.14.00016</t>
  </si>
  <si>
    <t>202.14.00017</t>
  </si>
  <si>
    <t>202.14.00018</t>
  </si>
  <si>
    <t>202.13.00009</t>
  </si>
  <si>
    <t>В соответствии с Положением о разграничении полномочий между Председателем Правления, руководителями блоков, географических дивизионов, подразделений прямого подчинения (далее – Положение), утвержденным приказом ОАО «Интер РАО» от 15.03.2010 № ИРАО/161 (с изменениями), а также во исполнение Приказа № ИРАО/894 от 29.12.2012 г. «Об утверждении результатов аудита эффективности системы внутреннего контроля (контроли  корпоративного  уровня в рамках ФН «Снабжение»)», для приведения в соответствие фактически осуществляемых ООО «ИНТЕР РАО – Центр управления закупками» функций и обязательств договорным отношениям необходимо заключение договора  между ОАО «ИНТЕР РАО ЕЭС» и ООО «ИНТЕР РАО – Центр управления закупками»</t>
  </si>
  <si>
    <t>Юридические услуги в рамках проекта по изменению параметров и условий действующих инвестиционно-финансовых соглашений</t>
  </si>
  <si>
    <t>Услуги банков по выпуску банковских гарантий по проекту поставки газотурбинных установок в Венесуэлу по генеральному соглашению</t>
  </si>
  <si>
    <t>12.2011</t>
  </si>
  <si>
    <t>Услуги банков по выпуску банковских гарантий по проекту поставки газотурбинных установок в Венесуэлу по отдельным соглашениям</t>
  </si>
  <si>
    <t>действующий договор</t>
  </si>
  <si>
    <t>Код Общества/полное наименование Общества: ОАО "Интер РАО"</t>
  </si>
  <si>
    <t>Адрес местонахождения: 119435, Российская Федерация, Большая Пироговская, д.27, стр.2</t>
  </si>
  <si>
    <t>Телефон: 8 (495) 664-88-40</t>
  </si>
  <si>
    <t>Электронная почта: www.interrao.ru</t>
  </si>
  <si>
    <t>ИНН 2320109650</t>
  </si>
  <si>
    <t>КПП 997450001 / 770401001</t>
  </si>
  <si>
    <t>ОКАТО 45286590000</t>
  </si>
  <si>
    <t>Валюта составления: рубли</t>
  </si>
  <si>
    <t>Услуги инвестиционных банков по сопровождению проектов по продаже активов на зарубежных рынках</t>
  </si>
  <si>
    <t>194.13.00024</t>
  </si>
  <si>
    <t>65.1</t>
  </si>
  <si>
    <t>Услуги инвестиционных банков по сопровождению проектов по продаже-обмену миноритарных пакетов акций</t>
  </si>
  <si>
    <t>194.14.00018</t>
  </si>
  <si>
    <t>Блока безопасности и режима</t>
  </si>
  <si>
    <t>Блока безопасности и режима
ИТОГО</t>
  </si>
  <si>
    <t>Охрана услуги (код 4.2)</t>
  </si>
  <si>
    <t>С ноября 2005 года компания оказывает детективные услуги для ОАО "Интер РАО" (Договор №0111/2-05  от «01» ноября 2005 года для обеспечения безопасности сотрудников). Компания более 15 лет успешно работает в области коммерческой безопасности, завоевала высокий авторитет на деловом рынке. За длительное сотрудничество с ОАО "Интер РАО" (более 8 лет) компания оказывала следующие услуги: правовая консультация сотрудников компании оказавшимся в нештатной ситуации или выезд к ним Группы Немедленного Реагирования (ГНР), сопровождение сотрудников компании при перевозке материальных ценностей, встреча и сопровождение VIP-гостей, обеспечение безопасности корпоративных мероприятий (в том числе Собрания акционеров, заседания Совета директоров), сопровождение (при необходимости) руководителей компании в командировках,  реагирование на вызов VIP - клиентов по карте «Альфа-Информ». 
Как показывает практика, выбор контрагента, обеспечивающего вопросы безопасности, в результате конкурса может привести к нежелательным последствиям. Нельзя исключать попытки предоставления таких услуг со стороны компаний, связанных с нашими потенциальными конкурентами или недобросовестными структурами. Исходим из того, что специфика работы в сфере обеспечения безопасности предполагает работу только с надежными, проверенными и положительно зарекомендовавшими себя в течение определенного времени компаниями, которые предоставляют полный комплект необходимых заказчику услуг, что сводит все возможные риски к минимуму.
В связи с выше изложенным, необходимо заключение дополнительного соглашения к действующему договору с ООО ОЧДА "Альфа-Информ".</t>
  </si>
  <si>
    <t>Компания ЧОП «Альфа-Информ» более 15 лет успешно работает в области коммерческой безопасности, завоевала высокий авторитет на деловом рынке. Освоенные и успешно реализуемые технологии в сочетании с большим опытом и профессиональными навыками сотрудников делают возможным выполнение соответствующих задач на высоком качественном уровне. 01 марта 2006 года был заключен договор № 04-02-06 о вооруженной охране   имущества с ООО ЧОП «Альфа-Информ»..
Как показывает практика, выбор контрагента, обеспечивающего вопросы безопасности, в результате конкурса может привести к нежелательным последствиям. Нельзя исключать попытки предоставления таких услуг со стороны компаний, связанных с нашими потенциальными конкурентами или недобросовестными структурами. Исходим из того, что специфика работы в сфере обеспечения безопасности предполагает работу только с надежными, проверенными и положительно зарекомендовавшими себя в течение определенного времени компаниями, которые предоставляют полный комплект необходимых заказчику услуг, что сводит все возможные риски к минимуму.
В связи с выше изложенным, необходимо заключение дополнительного соглашения к действующему договору с ООО ЧОП "Альфа-Информ".</t>
  </si>
  <si>
    <t>162.14.00028</t>
  </si>
  <si>
    <t>162.14.00029</t>
  </si>
  <si>
    <t>Предоставление услуг доступа к резервному каналу</t>
  </si>
  <si>
    <t>ЗАО "Агентство экономической информации "Прайм"</t>
  </si>
  <si>
    <t>Издание «БизнесИнфоРесурс» - крупнейшая в России и самая технологичная информационно-аналитическая система по всем хозяйствующим субъектам РФ: компаниям, кредитным организациям, страховым организациям, индивидуальным предпринимателям, городам, регионам и экономике России в целом.
Система «БИР-Аналитик» представляет собой уникальное объединение информации из следующих официальных источников:
• Федеральная служба государственной статистики РФ;
• Федеральная налоговая служба (ФНС);
• Федеральная служба по финансовым рынкам РФ (ФСФР);
• Центральный Банк РФ;
• Министерство финансов РФ (Федеральное казначейство);
• Отраслевые источники, информация самих компаний и банков, новостная лента агентства «ПРАЙМ».</t>
  </si>
  <si>
    <t xml:space="preserve">
Некоммерческое партнерство «Русское общество управления рисками»</t>
  </si>
  <si>
    <t>162.14.00016</t>
  </si>
  <si>
    <t>Услуги по модернизации и доработке корпоративных ИТ систем</t>
  </si>
  <si>
    <t>Опыт работы, наличие квалифицированного персонала
ООО "ИНТЕР РАО ИТ"</t>
  </si>
  <si>
    <t>Блок инжиниринга</t>
  </si>
  <si>
    <t xml:space="preserve">Закупка услуг Инженера по проектам Группы </t>
  </si>
  <si>
    <t>ООО "Интер РАО - Инжиниринг"</t>
  </si>
  <si>
    <t>74.2</t>
  </si>
  <si>
    <t xml:space="preserve">В целях реализации стратегии развития Группы Компаний «Интер РАО» была создана специализированная инжиниринговая компания Группы (ООО «Интер РАО – Инжиниринг», 100% ДЗО ОАО "Интер РАО ЕЭС"), располагающая, в том числе, квалифицированным инженерным персоналом для оказания комплекса инжиниринговых услуг. </t>
  </si>
  <si>
    <t>Консультационные и информационные расходы  (код 6.2)</t>
  </si>
  <si>
    <t>Блок инжиниринга
ИТОГО</t>
  </si>
  <si>
    <t>Услуги  бухгалтерского и налогового консультанта по сопровождению сделки по приобретению доли в российской электроэнергетической компании</t>
  </si>
  <si>
    <t>Услуги по подготовке отчёта о независимой оценке российской электроэнергетической компании</t>
  </si>
  <si>
    <t>Исследование лучших отечественных и мировых практик обеспечения эффективности и надежности работы оборудования электростанций в части операционной деятельности. Разработка показателей и критериев для выявления, сравнительного анализа и внедрения «лучшей» эксплуатации оборудования электростанций (бенчмаркинг). Выработка рекомендаций по улучшению технико-экономических показателей  электростанций на примере объектов ОАО «Интер РАО»</t>
  </si>
  <si>
    <t>Дивизион экспорт</t>
  </si>
  <si>
    <t>Дивизион экспорт
ИТОГО</t>
  </si>
  <si>
    <t>Выполнение работ по таможенному оформлению товаров, вывозимых с таможенной территории РФ в Республику Эквадор по проекту ГЭС "Тоачи-Пилатон"</t>
  </si>
  <si>
    <t>Прочие закупки по реализации (код 13.2)</t>
  </si>
  <si>
    <t>ООО «Кастомс Сервисез»</t>
  </si>
  <si>
    <t xml:space="preserve">В соответствии с таможенным регулированием РФ процедуры по оформлению таможенного груза может выполнять таможенный представитель, входящий в государственный Реестр таможенных представителей (брокеров), допущенных к подобной деятельности на территории РФ. С учетом международного и мульти-модального маршрута перевозки Подрядчиком на основе собственного конкурса в качестве транспортно-экспедиторской компании было выбрано ООО «ДХЛ Логистика», входящее в группу DHL Global Forwarding Russia. Указанная компания является одним из мировых лидеров в области международных перевозок морским, речным, сухопутным и воздушным видами транспорта. Кроме того, помимо транспортно-экспедиционного обслуживания, она  оказывает услуги по таможенному оформлению экспортных грузов в лице уполномоченных таможенных брокеров.
С целью минимизации вышеуказанных рисков и исключения лишних промежуточных звеньев в организации процесса транспортировки грузов от заводов-изготовителей до стройплощадки было признано целесообразным, чтобы Заказчик (ОАО «Интер РАО»), являющийся декларантом по отношению к государственным таможенным органам, заключил договор на предоставление услуг по таможенному декларированию с уполномоченной компанией ООО «Кастомс Сервисез», учредителями которой являются ООО «ДХЛ Логистика» и группа Deutsche Post DHL (Германия). Привлечение ООО «Кастомс Сервисез» в качестве таможенного брокера позволяет оптимизировать схему взаимодействия между Заказчиком, Подрядчиком, таможенным брокером, таможенными органами и перевозчиком грузов (экспедитором), в т.ч.  позволяет ускорить документооборот, повысить качество документов,  повысить ответственность и заинтересованность исполнителей в беспроблемном  прохождении таможенных процедур, улучшить координацию между всеми участниками проекта в процессе отгрузки оборудования. Поскольку компания DHL Global Forwarding имеет дочернюю структуру в Эквадоре, этот фактор также будет благотворно влиять на обеспечение сквозной ответственности Подрядчика при прохождении таможенной очистки грузов на территории Эквадора, которая выполняется с участием эквадорского Заказчика (CELEC EP) и ОАО «Интер РАО».
</t>
  </si>
  <si>
    <t>На 2014 год планируется:
по инвестиционной деятельности - 2 068 490,00 руб. без НДС.
по операционной деятельности - 2 542 373,00 руб. без НДС.
На последующие годы планируется:
по инвестиционной деятельности - 4 468 690,00 руб. без НДС
по операционной деятельности - 4 756 056,00 руб. без НДС</t>
  </si>
  <si>
    <t>Услуги инвестиционного консультанта по проекту "Энергомост"</t>
  </si>
  <si>
    <t>Услуги оценочные в рамках проекта по формированию целевой структуры капитала Группы Интер РАО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</si>
</sst>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0.00_ ;\-#,##0.00\ "/>
    <numFmt numFmtId="165" formatCode="#,##0.0"/>
    <numFmt numFmtId="166" formatCode="#,##0.00_р_."/>
  </numFmts>
  <fonts count="43"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theme="1"/>
      <name val="Arial"/>
      <family val="2"/>
      <charset val="204"/>
    </font>
    <font>
      <b/>
      <sz val="12"/>
      <color theme="1"/>
      <name val="Arial"/>
      <family val="2"/>
      <charset val="204"/>
    </font>
    <font>
      <b/>
      <sz val="10"/>
      <color theme="1"/>
      <name val="Arial"/>
      <family val="2"/>
      <charset val="204"/>
    </font>
    <font>
      <sz val="10"/>
      <name val="Arial Cyr"/>
      <charset val="204"/>
    </font>
    <font>
      <sz val="12"/>
      <color theme="1"/>
      <name val="Arial"/>
      <family val="2"/>
      <charset val="204"/>
    </font>
    <font>
      <sz val="10"/>
      <name val="Arial"/>
      <family val="2"/>
      <charset val="204"/>
    </font>
    <font>
      <b/>
      <i/>
      <sz val="8"/>
      <color theme="1"/>
      <name val="Arial"/>
      <family val="2"/>
      <charset val="204"/>
    </font>
    <font>
      <b/>
      <sz val="10"/>
      <name val="Arial"/>
      <family val="2"/>
      <charset val="204"/>
    </font>
    <font>
      <b/>
      <sz val="14"/>
      <color theme="1"/>
      <name val="Arial"/>
      <family val="2"/>
      <charset val="204"/>
    </font>
    <font>
      <sz val="12"/>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1"/>
      <color indexed="8"/>
      <name val="Calibri"/>
      <family val="2"/>
      <charset val="204"/>
    </font>
    <font>
      <sz val="10"/>
      <name val="Helv"/>
    </font>
    <font>
      <sz val="10"/>
      <color indexed="8"/>
      <name val="Times New Roman"/>
      <family val="1"/>
      <charset val="204"/>
    </font>
    <font>
      <b/>
      <sz val="10"/>
      <color indexed="8"/>
      <name val="Times New Roman"/>
      <family val="1"/>
      <charset val="204"/>
    </font>
    <font>
      <sz val="10"/>
      <name val="Times New Roman"/>
      <family val="1"/>
      <charset val="204"/>
    </font>
    <font>
      <sz val="12"/>
      <color indexed="8"/>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name val="Arial"/>
      <family val="2"/>
      <charset val="204"/>
    </font>
    <font>
      <b/>
      <sz val="13"/>
      <color theme="1"/>
      <name val="Times New Roman"/>
      <family val="1"/>
      <charset val="204"/>
    </font>
    <font>
      <b/>
      <sz val="12"/>
      <color indexed="8"/>
      <name val="Times New Roman"/>
      <family val="1"/>
      <charset val="204"/>
    </font>
    <font>
      <b/>
      <sz val="10"/>
      <color theme="1"/>
      <name val="Times New Roman"/>
      <family val="1"/>
      <charset val="204"/>
    </font>
    <font>
      <i/>
      <sz val="8"/>
      <color theme="1"/>
      <name val="Times New Roman"/>
      <family val="1"/>
      <charset val="204"/>
    </font>
    <font>
      <sz val="13"/>
      <color indexed="8"/>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right/>
      <top style="thin">
        <color indexed="0"/>
      </top>
      <bottom style="thin">
        <color indexed="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right style="thin">
        <color indexed="0"/>
      </right>
      <top style="thin">
        <color indexed="0"/>
      </top>
      <bottom/>
      <diagonal/>
    </border>
    <border>
      <left style="thin">
        <color indexed="0"/>
      </left>
      <right style="thin">
        <color indexed="0"/>
      </right>
      <top/>
      <bottom/>
      <diagonal/>
    </border>
    <border>
      <left style="thin">
        <color auto="1"/>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s>
  <cellStyleXfs count="66">
    <xf numFmtId="0" fontId="0" fillId="0" borderId="0"/>
    <xf numFmtId="43" fontId="1" fillId="0" borderId="0" applyFont="0" applyFill="0" applyBorder="0" applyAlignment="0" applyProtection="0"/>
    <xf numFmtId="43" fontId="7" fillId="0" borderId="0" applyFont="0" applyFill="0" applyBorder="0" applyAlignment="0" applyProtection="0"/>
    <xf numFmtId="0" fontId="14" fillId="0" borderId="0" applyNumberFormat="0" applyFill="0" applyBorder="0" applyAlignment="0" applyProtection="0"/>
    <xf numFmtId="0" fontId="15" fillId="0" borderId="13" applyNumberFormat="0" applyFill="0" applyAlignment="0" applyProtection="0"/>
    <xf numFmtId="0" fontId="16" fillId="0" borderId="14" applyNumberFormat="0" applyFill="0" applyAlignment="0" applyProtection="0"/>
    <xf numFmtId="0" fontId="17" fillId="0" borderId="15"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16" applyNumberFormat="0" applyAlignment="0" applyProtection="0"/>
    <xf numFmtId="0" fontId="22" fillId="9" borderId="17" applyNumberFormat="0" applyAlignment="0" applyProtection="0"/>
    <xf numFmtId="0" fontId="23" fillId="9" borderId="16" applyNumberFormat="0" applyAlignment="0" applyProtection="0"/>
    <xf numFmtId="0" fontId="24" fillId="0" borderId="18" applyNumberFormat="0" applyFill="0" applyAlignment="0" applyProtection="0"/>
    <xf numFmtId="0" fontId="25" fillId="10" borderId="19" applyNumberFormat="0" applyAlignment="0" applyProtection="0"/>
    <xf numFmtId="0" fontId="2" fillId="0" borderId="0" applyNumberFormat="0" applyFill="0" applyBorder="0" applyAlignment="0" applyProtection="0"/>
    <xf numFmtId="0" fontId="26" fillId="0" borderId="0" applyNumberFormat="0" applyFill="0" applyBorder="0" applyAlignment="0" applyProtection="0"/>
    <xf numFmtId="0" fontId="3" fillId="0" borderId="21" applyNumberFormat="0" applyFill="0" applyAlignment="0" applyProtection="0"/>
    <xf numFmtId="0" fontId="2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7" fillId="35" borderId="0" applyNumberFormat="0" applyBorder="0" applyAlignment="0" applyProtection="0"/>
    <xf numFmtId="0" fontId="28" fillId="0"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9" fillId="0" borderId="0"/>
    <xf numFmtId="0" fontId="28" fillId="11" borderId="20" applyNumberFormat="0" applyFont="0" applyAlignment="0" applyProtection="0"/>
    <xf numFmtId="0" fontId="28" fillId="11" borderId="20" applyNumberFormat="0" applyFont="0" applyAlignment="0" applyProtection="0"/>
    <xf numFmtId="0" fontId="29" fillId="0" borderId="0"/>
    <xf numFmtId="0" fontId="28" fillId="0" borderId="0"/>
    <xf numFmtId="0" fontId="37" fillId="0" borderId="0"/>
    <xf numFmtId="0" fontId="1" fillId="11" borderId="20" applyNumberFormat="0" applyFont="0" applyAlignment="0" applyProtection="0"/>
    <xf numFmtId="0" fontId="1" fillId="0" borderId="0"/>
    <xf numFmtId="0" fontId="1" fillId="0" borderId="0"/>
    <xf numFmtId="0" fontId="9" fillId="0" borderId="0"/>
  </cellStyleXfs>
  <cellXfs count="619">
    <xf numFmtId="0" fontId="0" fillId="0" borderId="0" xfId="0"/>
    <xf numFmtId="0" fontId="4" fillId="0" borderId="0" xfId="0" applyFont="1"/>
    <xf numFmtId="0" fontId="8" fillId="0" borderId="0" xfId="0" applyFont="1"/>
    <xf numFmtId="0" fontId="4" fillId="0" borderId="0" xfId="0" applyFont="1" applyAlignment="1">
      <alignment horizontal="justify" vertical="center"/>
    </xf>
    <xf numFmtId="0" fontId="8"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xf>
    <xf numFmtId="0" fontId="8" fillId="0" borderId="0" xfId="0" applyFont="1" applyAlignment="1"/>
    <xf numFmtId="0" fontId="8" fillId="0" borderId="0" xfId="0" applyFont="1" applyAlignment="1">
      <alignment horizontal="justify"/>
    </xf>
    <xf numFmtId="0" fontId="8" fillId="0" borderId="0" xfId="0" applyFont="1" applyAlignment="1">
      <alignment horizontal="left"/>
    </xf>
    <xf numFmtId="0" fontId="8" fillId="0" borderId="0" xfId="0" applyFont="1" applyAlignment="1">
      <alignment horizontal="left" wrapText="1"/>
    </xf>
    <xf numFmtId="0" fontId="8" fillId="0" borderId="0" xfId="0" applyNumberFormat="1" applyFont="1"/>
    <xf numFmtId="0" fontId="8" fillId="0" borderId="0" xfId="0" applyNumberFormat="1" applyFont="1" applyAlignment="1"/>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0" xfId="0" applyNumberFormat="1" applyFont="1" applyAlignment="1">
      <alignment vertical="top" wrapText="1"/>
    </xf>
    <xf numFmtId="0" fontId="8" fillId="0" borderId="0" xfId="0" applyNumberFormat="1" applyFont="1" applyFill="1" applyAlignment="1">
      <alignment horizontal="left" vertical="top" wrapText="1"/>
    </xf>
    <xf numFmtId="0" fontId="8" fillId="0" borderId="0" xfId="0" applyNumberFormat="1" applyFont="1" applyAlignment="1">
      <alignment horizontal="justify" vertical="center" wrapText="1"/>
    </xf>
    <xf numFmtId="49" fontId="8" fillId="0" borderId="0" xfId="0" applyNumberFormat="1" applyFont="1" applyAlignment="1">
      <alignment horizontal="justify" vertical="center" wrapText="1"/>
    </xf>
    <xf numFmtId="17" fontId="8" fillId="0" borderId="0" xfId="0" applyNumberFormat="1" applyFont="1" applyAlignment="1">
      <alignment vertical="center" wrapText="1"/>
    </xf>
    <xf numFmtId="0" fontId="5" fillId="0" borderId="0" xfId="0" applyNumberFormat="1" applyFont="1" applyAlignment="1">
      <alignment horizontal="left" vertical="center" wrapText="1"/>
    </xf>
    <xf numFmtId="0" fontId="8" fillId="0" borderId="0" xfId="0" applyFont="1" applyAlignment="1">
      <alignment horizontal="center"/>
    </xf>
    <xf numFmtId="0" fontId="8" fillId="0" borderId="0" xfId="0" applyNumberFormat="1" applyFont="1" applyAlignment="1">
      <alignment horizontal="center" vertical="center" wrapText="1"/>
    </xf>
    <xf numFmtId="0" fontId="4" fillId="0" borderId="0" xfId="0" applyFont="1"/>
    <xf numFmtId="0" fontId="4" fillId="0" borderId="0" xfId="0" applyFont="1" applyAlignment="1">
      <alignment wrapText="1"/>
    </xf>
    <xf numFmtId="0" fontId="5" fillId="0" borderId="0" xfId="0" applyFont="1" applyAlignment="1">
      <alignment horizontal="left" vertical="center" wrapText="1"/>
    </xf>
    <xf numFmtId="0" fontId="8" fillId="0" borderId="0" xfId="0" applyFont="1" applyAlignment="1">
      <alignment vertical="center"/>
    </xf>
    <xf numFmtId="0" fontId="34" fillId="0" borderId="0" xfId="0" applyFont="1"/>
    <xf numFmtId="0" fontId="4" fillId="0" borderId="0" xfId="0" applyFont="1"/>
    <xf numFmtId="0" fontId="0" fillId="0" borderId="0" xfId="0" applyFill="1"/>
    <xf numFmtId="0" fontId="4" fillId="0" borderId="0" xfId="0" applyFont="1" applyFill="1"/>
    <xf numFmtId="0" fontId="30" fillId="0" borderId="24" xfId="0" applyFont="1" applyFill="1" applyBorder="1" applyAlignment="1">
      <alignment horizontal="center" vertical="center" wrapText="1"/>
    </xf>
    <xf numFmtId="0" fontId="30" fillId="0" borderId="24" xfId="0" applyFont="1" applyFill="1" applyBorder="1" applyAlignment="1">
      <alignment horizontal="left" vertical="center" wrapText="1"/>
    </xf>
    <xf numFmtId="0" fontId="30" fillId="0" borderId="24" xfId="0" applyFont="1" applyFill="1" applyBorder="1" applyAlignment="1">
      <alignment wrapText="1"/>
    </xf>
    <xf numFmtId="4" fontId="30" fillId="0" borderId="24" xfId="0" applyNumberFormat="1" applyFont="1" applyFill="1" applyBorder="1" applyAlignment="1">
      <alignment horizontal="center" vertical="center" wrapText="1"/>
    </xf>
    <xf numFmtId="0" fontId="30" fillId="0" borderId="24" xfId="0" applyFont="1" applyFill="1" applyBorder="1" applyAlignment="1">
      <alignment horizontal="right" vertical="center" wrapText="1"/>
    </xf>
    <xf numFmtId="0" fontId="0" fillId="0" borderId="0" xfId="0" applyBorder="1"/>
    <xf numFmtId="4" fontId="30" fillId="0" borderId="24" xfId="0" applyNumberFormat="1" applyFont="1" applyFill="1" applyBorder="1" applyAlignment="1">
      <alignment horizontal="right" vertical="center"/>
    </xf>
    <xf numFmtId="0" fontId="30" fillId="0" borderId="24" xfId="0" applyFont="1" applyFill="1" applyBorder="1" applyAlignment="1">
      <alignment vertical="center" wrapText="1"/>
    </xf>
    <xf numFmtId="0" fontId="10" fillId="3" borderId="24" xfId="0" applyFont="1" applyFill="1" applyBorder="1" applyAlignment="1">
      <alignment horizontal="center" vertical="center"/>
    </xf>
    <xf numFmtId="49" fontId="30" fillId="0" borderId="24" xfId="0" applyNumberFormat="1"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2" xfId="0" applyFont="1" applyFill="1" applyBorder="1" applyAlignment="1">
      <alignment horizontal="center" vertical="center" wrapText="1"/>
    </xf>
    <xf numFmtId="14" fontId="30" fillId="0" borderId="24" xfId="0" applyNumberFormat="1" applyFont="1" applyFill="1" applyBorder="1" applyAlignment="1">
      <alignment horizontal="right" vertical="center" wrapText="1"/>
    </xf>
    <xf numFmtId="0" fontId="30" fillId="0" borderId="8" xfId="0" applyFont="1" applyFill="1" applyBorder="1" applyAlignment="1">
      <alignment horizontal="left" vertical="center" wrapText="1"/>
    </xf>
    <xf numFmtId="0" fontId="30" fillId="0" borderId="25" xfId="0" applyFont="1" applyFill="1" applyBorder="1" applyAlignment="1">
      <alignment wrapText="1"/>
    </xf>
    <xf numFmtId="0" fontId="4" fillId="0" borderId="0" xfId="0" applyFont="1"/>
    <xf numFmtId="0" fontId="30" fillId="0" borderId="26" xfId="0" applyFont="1" applyFill="1" applyBorder="1" applyAlignment="1">
      <alignment horizontal="center" vertical="center" wrapText="1"/>
    </xf>
    <xf numFmtId="0" fontId="30" fillId="0" borderId="26"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4" fillId="0" borderId="0" xfId="0" applyFont="1"/>
    <xf numFmtId="0" fontId="31" fillId="0" borderId="26" xfId="0" applyFont="1" applyFill="1" applyBorder="1" applyAlignment="1"/>
    <xf numFmtId="0" fontId="32" fillId="0" borderId="26" xfId="0" applyNumberFormat="1" applyFont="1" applyFill="1" applyBorder="1" applyAlignment="1">
      <alignment vertical="center" wrapText="1"/>
    </xf>
    <xf numFmtId="4" fontId="30" fillId="0" borderId="26" xfId="0" applyNumberFormat="1" applyFont="1" applyFill="1" applyBorder="1" applyAlignment="1">
      <alignment wrapText="1"/>
    </xf>
    <xf numFmtId="0" fontId="30" fillId="0" borderId="26" xfId="0" applyFont="1" applyFill="1" applyBorder="1" applyAlignment="1">
      <alignment vertical="center" wrapText="1"/>
    </xf>
    <xf numFmtId="0" fontId="30" fillId="0" borderId="26" xfId="43" applyFont="1" applyFill="1" applyBorder="1" applyAlignment="1">
      <alignment horizontal="left" wrapText="1" shrinkToFit="1"/>
    </xf>
    <xf numFmtId="4" fontId="30" fillId="0" borderId="26" xfId="60" applyNumberFormat="1" applyFont="1" applyFill="1" applyBorder="1" applyAlignment="1">
      <alignment horizontal="center" wrapText="1" shrinkToFit="1"/>
    </xf>
    <xf numFmtId="4" fontId="30" fillId="0" borderId="26" xfId="60" applyNumberFormat="1" applyFont="1" applyFill="1" applyBorder="1" applyAlignment="1">
      <alignment horizontal="center" wrapText="1"/>
    </xf>
    <xf numFmtId="0" fontId="32" fillId="0" borderId="29" xfId="0" applyFont="1" applyFill="1" applyBorder="1" applyAlignment="1">
      <alignment horizontal="center" vertical="center" wrapText="1"/>
    </xf>
    <xf numFmtId="0" fontId="30" fillId="0" borderId="25" xfId="0" applyFont="1" applyFill="1" applyBorder="1" applyAlignment="1">
      <alignment horizontal="center" vertical="center" wrapText="1"/>
    </xf>
    <xf numFmtId="4" fontId="30" fillId="0" borderId="25" xfId="0" applyNumberFormat="1" applyFont="1" applyFill="1" applyBorder="1" applyAlignment="1">
      <alignment horizontal="center" vertical="center" wrapText="1"/>
    </xf>
    <xf numFmtId="49" fontId="30" fillId="0" borderId="24" xfId="0" applyNumberFormat="1" applyFont="1" applyFill="1" applyBorder="1" applyAlignment="1">
      <alignment horizontal="right" vertical="center" wrapText="1"/>
    </xf>
    <xf numFmtId="0" fontId="30" fillId="0" borderId="29" xfId="0" applyFont="1" applyFill="1" applyBorder="1" applyAlignment="1">
      <alignment horizontal="center" vertical="center" wrapText="1"/>
    </xf>
    <xf numFmtId="49" fontId="32" fillId="0" borderId="29" xfId="0" applyNumberFormat="1" applyFont="1" applyFill="1" applyBorder="1" applyAlignment="1">
      <alignment horizontal="right" vertical="center" wrapText="1"/>
    </xf>
    <xf numFmtId="0" fontId="34" fillId="0" borderId="29" xfId="0" applyFont="1" applyFill="1" applyBorder="1" applyAlignment="1">
      <alignment horizontal="left" vertical="center" wrapText="1"/>
    </xf>
    <xf numFmtId="0" fontId="32" fillId="0" borderId="29" xfId="0" applyFont="1" applyFill="1" applyBorder="1" applyAlignment="1">
      <alignment horizontal="left" vertical="center" wrapText="1"/>
    </xf>
    <xf numFmtId="166" fontId="34" fillId="0" borderId="26" xfId="0" applyNumberFormat="1" applyFont="1" applyFill="1" applyBorder="1" applyAlignment="1">
      <alignment horizontal="right" vertical="center" wrapText="1"/>
    </xf>
    <xf numFmtId="0" fontId="4" fillId="0" borderId="0" xfId="0" applyFont="1"/>
    <xf numFmtId="4" fontId="30" fillId="0" borderId="26" xfId="60" applyNumberFormat="1" applyFont="1" applyFill="1" applyBorder="1" applyAlignment="1">
      <alignment horizontal="center" vertical="center" wrapText="1" shrinkToFit="1"/>
    </xf>
    <xf numFmtId="4" fontId="30" fillId="0" borderId="24" xfId="0" applyNumberFormat="1" applyFont="1" applyFill="1" applyBorder="1" applyAlignment="1">
      <alignment vertical="center" wrapText="1"/>
    </xf>
    <xf numFmtId="0" fontId="32" fillId="0" borderId="24" xfId="56" applyFont="1" applyFill="1" applyBorder="1" applyAlignment="1">
      <alignment vertical="center" wrapText="1"/>
    </xf>
    <xf numFmtId="0" fontId="32" fillId="0" borderId="24" xfId="0" applyFont="1" applyFill="1" applyBorder="1" applyAlignment="1">
      <alignment vertical="center" wrapText="1"/>
    </xf>
    <xf numFmtId="0" fontId="34" fillId="2" borderId="26" xfId="0" applyFont="1" applyFill="1" applyBorder="1" applyAlignment="1">
      <alignment vertical="center" wrapText="1"/>
    </xf>
    <xf numFmtId="0" fontId="30" fillId="0" borderId="26" xfId="43" applyFont="1" applyFill="1" applyBorder="1" applyAlignment="1">
      <alignment vertical="center" wrapText="1" shrinkToFit="1"/>
    </xf>
    <xf numFmtId="0" fontId="34" fillId="0" borderId="31" xfId="0" applyFont="1" applyFill="1" applyBorder="1" applyAlignment="1">
      <alignment horizontal="left" vertical="center" wrapText="1"/>
    </xf>
    <xf numFmtId="0" fontId="32" fillId="0" borderId="26"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4" fillId="0" borderId="24" xfId="0" applyFont="1" applyFill="1" applyBorder="1" applyAlignment="1">
      <alignment horizontal="left" vertical="center"/>
    </xf>
    <xf numFmtId="49" fontId="32" fillId="0" borderId="26" xfId="0" applyNumberFormat="1" applyFont="1" applyFill="1" applyBorder="1" applyAlignment="1">
      <alignment vertical="center" wrapText="1"/>
    </xf>
    <xf numFmtId="49" fontId="30" fillId="0" borderId="26" xfId="60" applyNumberFormat="1" applyFont="1" applyFill="1" applyBorder="1" applyAlignment="1">
      <alignment horizontal="right" vertical="center" wrapText="1" shrinkToFit="1"/>
    </xf>
    <xf numFmtId="17" fontId="30" fillId="0" borderId="26" xfId="60" applyNumberFormat="1" applyFont="1" applyFill="1" applyBorder="1" applyAlignment="1">
      <alignment horizontal="right" vertical="center" wrapText="1" shrinkToFit="1"/>
    </xf>
    <xf numFmtId="4" fontId="30" fillId="0" borderId="26" xfId="60" applyNumberFormat="1" applyFont="1" applyFill="1" applyBorder="1" applyAlignment="1">
      <alignment horizontal="right" vertical="center" wrapText="1" shrinkToFit="1"/>
    </xf>
    <xf numFmtId="49" fontId="30" fillId="0" borderId="26" xfId="60" applyNumberFormat="1" applyFont="1" applyFill="1" applyBorder="1" applyAlignment="1">
      <alignment horizontal="right" vertical="center" wrapText="1"/>
    </xf>
    <xf numFmtId="0" fontId="34" fillId="0" borderId="24" xfId="0" applyFont="1" applyFill="1" applyBorder="1" applyAlignment="1">
      <alignment horizontal="right" vertical="center" wrapText="1"/>
    </xf>
    <xf numFmtId="0" fontId="30" fillId="0" borderId="25" xfId="0" applyFont="1" applyFill="1" applyBorder="1" applyAlignment="1">
      <alignment horizontal="right" vertical="center" wrapText="1"/>
    </xf>
    <xf numFmtId="0" fontId="31" fillId="0" borderId="26" xfId="0" applyFont="1" applyFill="1" applyBorder="1" applyAlignment="1">
      <alignment horizontal="right" vertical="center"/>
    </xf>
    <xf numFmtId="4" fontId="30" fillId="0" borderId="26" xfId="60" applyNumberFormat="1" applyFont="1" applyFill="1" applyBorder="1" applyAlignment="1">
      <alignment horizontal="left" vertical="center" wrapText="1" shrinkToFit="1"/>
    </xf>
    <xf numFmtId="4" fontId="30" fillId="0" borderId="26" xfId="60" applyNumberFormat="1" applyFont="1" applyFill="1" applyBorder="1" applyAlignment="1">
      <alignment horizontal="left" vertical="center" wrapText="1"/>
    </xf>
    <xf numFmtId="0" fontId="30" fillId="0" borderId="26" xfId="0" applyFont="1" applyFill="1" applyBorder="1" applyAlignment="1">
      <alignment horizontal="left" wrapText="1" shrinkToFit="1"/>
    </xf>
    <xf numFmtId="0" fontId="34" fillId="2" borderId="41" xfId="0" applyFont="1" applyFill="1" applyBorder="1" applyAlignment="1">
      <alignment vertical="center" wrapText="1"/>
    </xf>
    <xf numFmtId="0" fontId="34" fillId="2" borderId="41" xfId="0" applyFont="1" applyFill="1" applyBorder="1" applyAlignment="1">
      <alignment horizontal="left" vertical="center" wrapText="1"/>
    </xf>
    <xf numFmtId="0" fontId="32" fillId="2" borderId="41" xfId="0" applyFont="1" applyFill="1" applyBorder="1" applyAlignment="1">
      <alignment horizontal="left" vertical="center" wrapText="1"/>
    </xf>
    <xf numFmtId="164" fontId="32" fillId="0" borderId="29" xfId="1" applyNumberFormat="1" applyFont="1" applyFill="1" applyBorder="1" applyAlignment="1">
      <alignment horizontal="right" vertical="center" wrapText="1"/>
    </xf>
    <xf numFmtId="0" fontId="30" fillId="0" borderId="29"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0" fillId="0" borderId="0" xfId="0"/>
    <xf numFmtId="0" fontId="38" fillId="0" borderId="0" xfId="0" applyFont="1"/>
    <xf numFmtId="0" fontId="30" fillId="0" borderId="25" xfId="0" applyFont="1" applyFill="1" applyBorder="1" applyAlignment="1">
      <alignment horizontal="left" vertical="center" wrapText="1"/>
    </xf>
    <xf numFmtId="0" fontId="30" fillId="0" borderId="26" xfId="0" applyFont="1" applyFill="1" applyBorder="1" applyAlignment="1">
      <alignment horizontal="left" vertical="center"/>
    </xf>
    <xf numFmtId="0" fontId="30" fillId="0" borderId="26" xfId="60" applyNumberFormat="1" applyFont="1" applyFill="1" applyBorder="1" applyAlignment="1">
      <alignment horizontal="left" vertical="center" wrapText="1" shrinkToFit="1"/>
    </xf>
    <xf numFmtId="0" fontId="30" fillId="0" borderId="26" xfId="60" applyNumberFormat="1" applyFont="1" applyFill="1" applyBorder="1" applyAlignment="1">
      <alignment horizontal="left" vertical="center"/>
    </xf>
    <xf numFmtId="166" fontId="34" fillId="0" borderId="26" xfId="0" applyNumberFormat="1" applyFont="1" applyFill="1" applyBorder="1" applyAlignment="1">
      <alignment vertical="center" wrapText="1"/>
    </xf>
    <xf numFmtId="0" fontId="4" fillId="0" borderId="0" xfId="0" applyFont="1"/>
    <xf numFmtId="0" fontId="34" fillId="2" borderId="26" xfId="0" applyFont="1" applyFill="1" applyBorder="1" applyAlignment="1">
      <alignment horizontal="left" vertical="center" wrapText="1"/>
    </xf>
    <xf numFmtId="0" fontId="33" fillId="0" borderId="26" xfId="0" applyFont="1" applyFill="1" applyBorder="1" applyAlignment="1">
      <alignment horizontal="center" vertical="center" wrapText="1"/>
    </xf>
    <xf numFmtId="0" fontId="39" fillId="0" borderId="22" xfId="0" applyFont="1" applyFill="1" applyBorder="1" applyAlignment="1">
      <alignment horizontal="left" vertical="center" wrapText="1"/>
    </xf>
    <xf numFmtId="4" fontId="33" fillId="0" borderId="24" xfId="43" applyNumberFormat="1" applyFont="1" applyFill="1" applyBorder="1" applyAlignment="1">
      <alignment horizontal="center" vertical="center" wrapText="1"/>
    </xf>
    <xf numFmtId="0" fontId="34" fillId="36" borderId="0" xfId="0" applyFont="1" applyFill="1" applyBorder="1" applyAlignment="1">
      <alignment horizontal="center" vertical="center" wrapText="1"/>
    </xf>
    <xf numFmtId="0" fontId="40" fillId="36" borderId="9" xfId="0" applyFont="1" applyFill="1" applyBorder="1" applyAlignment="1">
      <alignment horizontal="center" vertical="center" wrapText="1"/>
    </xf>
    <xf numFmtId="0" fontId="32" fillId="2" borderId="26" xfId="0" applyFont="1" applyFill="1" applyBorder="1" applyAlignment="1">
      <alignment horizontal="left" vertical="center" wrapText="1"/>
    </xf>
    <xf numFmtId="4" fontId="39" fillId="0" borderId="26" xfId="43" applyNumberFormat="1" applyFont="1" applyFill="1" applyBorder="1" applyAlignment="1">
      <alignment horizontal="center" vertical="center" wrapText="1"/>
    </xf>
    <xf numFmtId="0" fontId="41" fillId="36" borderId="22" xfId="0" applyFont="1" applyFill="1" applyBorder="1" applyAlignment="1">
      <alignment horizontal="center" vertical="center" wrapText="1"/>
    </xf>
    <xf numFmtId="0" fontId="0" fillId="0" borderId="0" xfId="0"/>
    <xf numFmtId="0" fontId="39" fillId="0" borderId="26"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0" borderId="41" xfId="0" applyFont="1" applyFill="1" applyBorder="1" applyAlignment="1">
      <alignment horizontal="center" wrapText="1"/>
    </xf>
    <xf numFmtId="0" fontId="30" fillId="0" borderId="35" xfId="0" applyFont="1" applyFill="1" applyBorder="1" applyAlignment="1">
      <alignment horizontal="left" vertical="center" wrapText="1"/>
    </xf>
    <xf numFmtId="0" fontId="30" fillId="0" borderId="45" xfId="43" applyFont="1" applyFill="1" applyBorder="1" applyAlignment="1">
      <alignment vertical="center" wrapText="1" shrinkToFit="1"/>
    </xf>
    <xf numFmtId="0" fontId="30" fillId="0" borderId="45" xfId="0" applyFont="1" applyFill="1" applyBorder="1" applyAlignment="1">
      <alignment horizontal="center" vertical="center" wrapText="1"/>
    </xf>
    <xf numFmtId="0" fontId="30" fillId="0" borderId="26" xfId="0" applyNumberFormat="1" applyFont="1" applyFill="1" applyBorder="1" applyAlignment="1">
      <alignment horizontal="center" vertical="center" wrapText="1"/>
    </xf>
    <xf numFmtId="0" fontId="32" fillId="0" borderId="26" xfId="0" applyFont="1" applyFill="1" applyBorder="1" applyAlignment="1">
      <alignment horizontal="left" vertical="center" wrapText="1"/>
    </xf>
    <xf numFmtId="49" fontId="30" fillId="0" borderId="42" xfId="0" applyNumberFormat="1" applyFont="1" applyFill="1" applyBorder="1" applyAlignment="1">
      <alignment horizontal="right" vertical="center" wrapText="1"/>
    </xf>
    <xf numFmtId="0" fontId="34" fillId="0" borderId="26" xfId="0" applyFont="1" applyFill="1" applyBorder="1" applyAlignment="1">
      <alignment vertical="center" wrapText="1"/>
    </xf>
    <xf numFmtId="0" fontId="30" fillId="0" borderId="26" xfId="0" applyFont="1" applyFill="1" applyBorder="1" applyAlignment="1">
      <alignment wrapText="1"/>
    </xf>
    <xf numFmtId="0" fontId="0" fillId="0" borderId="0" xfId="0" applyAlignment="1">
      <alignment horizontal="left"/>
    </xf>
    <xf numFmtId="4" fontId="0" fillId="0" borderId="0" xfId="0" applyNumberFormat="1"/>
    <xf numFmtId="0" fontId="0" fillId="0" borderId="0" xfId="0" applyAlignment="1">
      <alignment horizontal="center" vertical="center" wrapText="1"/>
    </xf>
    <xf numFmtId="0" fontId="3" fillId="0" borderId="0" xfId="0" applyFont="1" applyAlignment="1">
      <alignment horizontal="left"/>
    </xf>
    <xf numFmtId="4" fontId="3" fillId="0" borderId="0" xfId="0" applyNumberFormat="1" applyFont="1"/>
    <xf numFmtId="0" fontId="4" fillId="0" borderId="0" xfId="0" applyFont="1"/>
    <xf numFmtId="0" fontId="4" fillId="0" borderId="0" xfId="0" applyFont="1"/>
    <xf numFmtId="0" fontId="32" fillId="0" borderId="26" xfId="43" applyFont="1" applyFill="1" applyBorder="1" applyAlignment="1">
      <alignment vertical="center" wrapText="1" shrinkToFit="1"/>
    </xf>
    <xf numFmtId="4" fontId="30" fillId="0" borderId="29" xfId="0" applyNumberFormat="1" applyFont="1" applyFill="1" applyBorder="1" applyAlignment="1">
      <alignment horizontal="center" vertical="center" wrapText="1"/>
    </xf>
    <xf numFmtId="0" fontId="34" fillId="0" borderId="29" xfId="0" applyFont="1" applyFill="1" applyBorder="1" applyAlignment="1">
      <alignment horizontal="center" vertical="center" wrapText="1"/>
    </xf>
    <xf numFmtId="0" fontId="34" fillId="0" borderId="29" xfId="0" applyFont="1" applyFill="1" applyBorder="1" applyAlignment="1">
      <alignment horizontal="right" vertical="center" wrapText="1"/>
    </xf>
    <xf numFmtId="0" fontId="30" fillId="0" borderId="25" xfId="0" applyFont="1" applyFill="1" applyBorder="1" applyAlignment="1">
      <alignment vertical="center" wrapText="1"/>
    </xf>
    <xf numFmtId="0" fontId="30" fillId="0" borderId="27" xfId="0" applyFont="1" applyFill="1" applyBorder="1" applyAlignment="1">
      <alignment horizontal="left" vertical="center" wrapText="1"/>
    </xf>
    <xf numFmtId="0" fontId="34" fillId="0" borderId="25" xfId="0" applyFont="1" applyFill="1" applyBorder="1" applyAlignment="1">
      <alignment horizontal="left" vertical="center"/>
    </xf>
    <xf numFmtId="0" fontId="34" fillId="0" borderId="27" xfId="0" applyFont="1" applyFill="1" applyBorder="1" applyAlignment="1">
      <alignment horizontal="left" vertical="center"/>
    </xf>
    <xf numFmtId="0" fontId="30" fillId="0" borderId="27" xfId="0" applyFont="1" applyFill="1" applyBorder="1" applyAlignment="1">
      <alignment wrapText="1"/>
    </xf>
    <xf numFmtId="4" fontId="30" fillId="0" borderId="27" xfId="0" applyNumberFormat="1" applyFont="1" applyFill="1" applyBorder="1" applyAlignment="1">
      <alignment wrapText="1"/>
    </xf>
    <xf numFmtId="0" fontId="34" fillId="0" borderId="25" xfId="0" applyFont="1" applyFill="1" applyBorder="1"/>
    <xf numFmtId="0" fontId="34" fillId="0" borderId="27" xfId="0" applyFont="1" applyFill="1" applyBorder="1"/>
    <xf numFmtId="0" fontId="30" fillId="0" borderId="34" xfId="0" applyFont="1" applyFill="1" applyBorder="1" applyAlignment="1">
      <alignment vertical="center" wrapText="1"/>
    </xf>
    <xf numFmtId="0" fontId="30" fillId="0" borderId="34" xfId="0" applyFont="1" applyFill="1" applyBorder="1" applyAlignment="1">
      <alignment wrapText="1"/>
    </xf>
    <xf numFmtId="4" fontId="30" fillId="0" borderId="34" xfId="0" applyNumberFormat="1" applyFont="1" applyFill="1" applyBorder="1" applyAlignment="1">
      <alignment wrapText="1"/>
    </xf>
    <xf numFmtId="0" fontId="30" fillId="0" borderId="29" xfId="0" applyFont="1" applyFill="1" applyBorder="1" applyAlignment="1">
      <alignment wrapText="1"/>
    </xf>
    <xf numFmtId="4" fontId="30" fillId="0" borderId="29" xfId="0" applyNumberFormat="1" applyFont="1" applyFill="1" applyBorder="1" applyAlignment="1">
      <alignment wrapText="1"/>
    </xf>
    <xf numFmtId="0" fontId="32" fillId="0" borderId="26" xfId="43" applyFont="1" applyFill="1" applyBorder="1" applyAlignment="1">
      <alignment horizontal="center" vertical="center" wrapText="1" shrinkToFit="1"/>
    </xf>
    <xf numFmtId="49" fontId="30" fillId="0" borderId="27" xfId="0" applyNumberFormat="1" applyFont="1" applyFill="1" applyBorder="1" applyAlignment="1">
      <alignment horizontal="right" vertical="center" wrapText="1"/>
    </xf>
    <xf numFmtId="0" fontId="30" fillId="0" borderId="34" xfId="0" applyFont="1" applyFill="1" applyBorder="1" applyAlignment="1">
      <alignment horizontal="right" vertical="center" wrapText="1"/>
    </xf>
    <xf numFmtId="0" fontId="30" fillId="0" borderId="29" xfId="0" applyFont="1" applyFill="1" applyBorder="1" applyAlignment="1">
      <alignment horizontal="right" vertical="center" wrapText="1"/>
    </xf>
    <xf numFmtId="4" fontId="30" fillId="0" borderId="25" xfId="0" applyNumberFormat="1" applyFont="1" applyFill="1" applyBorder="1" applyAlignment="1">
      <alignment horizontal="right" vertical="center"/>
    </xf>
    <xf numFmtId="166" fontId="32" fillId="0" borderId="29" xfId="0" applyNumberFormat="1" applyFont="1" applyFill="1" applyBorder="1" applyAlignment="1">
      <alignment horizontal="right" vertical="center" wrapText="1"/>
    </xf>
    <xf numFmtId="4" fontId="30" fillId="0" borderId="29" xfId="43" applyNumberFormat="1" applyFont="1" applyFill="1" applyBorder="1" applyAlignment="1">
      <alignment horizontal="right" vertical="center"/>
    </xf>
    <xf numFmtId="4" fontId="30" fillId="0" borderId="29" xfId="43" applyNumberFormat="1" applyFont="1" applyFill="1" applyBorder="1" applyAlignment="1">
      <alignment vertical="center"/>
    </xf>
    <xf numFmtId="4" fontId="30" fillId="0" borderId="37" xfId="0" applyNumberFormat="1" applyFont="1" applyFill="1" applyBorder="1" applyAlignment="1">
      <alignment vertical="center"/>
    </xf>
    <xf numFmtId="0" fontId="32" fillId="2" borderId="46" xfId="0" applyFont="1" applyFill="1" applyBorder="1" applyAlignment="1">
      <alignment horizontal="left" vertical="center" wrapText="1"/>
    </xf>
    <xf numFmtId="0" fontId="34" fillId="2" borderId="46" xfId="0" applyFont="1" applyFill="1" applyBorder="1" applyAlignment="1">
      <alignment vertical="center" wrapText="1"/>
    </xf>
    <xf numFmtId="0" fontId="32" fillId="0" borderId="26" xfId="43" applyFont="1" applyFill="1" applyBorder="1" applyAlignment="1">
      <alignment horizontal="left" vertical="center" wrapText="1" shrinkToFit="1"/>
    </xf>
    <xf numFmtId="4" fontId="30" fillId="0" borderId="46" xfId="0" applyNumberFormat="1" applyFont="1" applyFill="1" applyBorder="1" applyAlignment="1">
      <alignment horizontal="left" wrapText="1"/>
    </xf>
    <xf numFmtId="0" fontId="30" fillId="0" borderId="46" xfId="0" applyFont="1" applyFill="1" applyBorder="1" applyAlignment="1">
      <alignment wrapText="1"/>
    </xf>
    <xf numFmtId="0" fontId="30" fillId="0" borderId="46" xfId="0" applyFont="1" applyFill="1" applyBorder="1" applyAlignment="1">
      <alignment horizontal="center" wrapText="1"/>
    </xf>
    <xf numFmtId="49" fontId="30" fillId="0" borderId="46" xfId="0" applyNumberFormat="1" applyFont="1" applyFill="1" applyBorder="1" applyAlignment="1">
      <alignment horizontal="right" wrapText="1"/>
    </xf>
    <xf numFmtId="4" fontId="30" fillId="0" borderId="46" xfId="0" applyNumberFormat="1" applyFont="1" applyFill="1" applyBorder="1" applyAlignment="1">
      <alignment horizontal="center"/>
    </xf>
    <xf numFmtId="0" fontId="9" fillId="0" borderId="0" xfId="63" applyFont="1" applyFill="1" applyBorder="1" applyAlignment="1">
      <alignment horizontal="center" vertical="center" wrapText="1"/>
    </xf>
    <xf numFmtId="0" fontId="4" fillId="0" borderId="0" xfId="0" applyFont="1" applyFill="1" applyBorder="1"/>
    <xf numFmtId="0" fontId="32" fillId="0" borderId="46" xfId="0" applyFont="1" applyFill="1" applyBorder="1" applyAlignment="1">
      <alignment horizontal="left" vertical="center" wrapText="1"/>
    </xf>
    <xf numFmtId="4" fontId="39" fillId="0" borderId="24" xfId="43" applyNumberFormat="1" applyFont="1" applyFill="1" applyBorder="1" applyAlignment="1">
      <alignment horizontal="center" vertical="center" wrapText="1"/>
    </xf>
    <xf numFmtId="0" fontId="34" fillId="0" borderId="46"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9" fillId="4" borderId="49" xfId="0" applyFont="1" applyFill="1" applyBorder="1" applyAlignment="1">
      <alignment vertical="center" wrapText="1"/>
    </xf>
    <xf numFmtId="0" fontId="9" fillId="4" borderId="48" xfId="0" applyFont="1" applyFill="1" applyBorder="1" applyAlignment="1">
      <alignment vertical="center" wrapText="1"/>
    </xf>
    <xf numFmtId="0" fontId="30" fillId="0" borderId="29" xfId="43" applyFont="1" applyFill="1" applyBorder="1" applyAlignment="1">
      <alignment horizontal="right" vertical="center" wrapText="1"/>
    </xf>
    <xf numFmtId="166" fontId="34" fillId="0" borderId="46" xfId="0" applyNumberFormat="1" applyFont="1" applyFill="1" applyBorder="1" applyAlignment="1">
      <alignment vertical="center" wrapText="1"/>
    </xf>
    <xf numFmtId="0" fontId="4" fillId="0" borderId="0" xfId="0" applyFont="1" applyFill="1"/>
    <xf numFmtId="0" fontId="9" fillId="4" borderId="47" xfId="0" applyFont="1" applyFill="1" applyBorder="1" applyAlignment="1">
      <alignment horizontal="left" vertical="center"/>
    </xf>
    <xf numFmtId="0" fontId="9" fillId="4" borderId="39" xfId="0" applyFont="1" applyFill="1" applyBorder="1" applyAlignment="1">
      <alignment vertical="center"/>
    </xf>
    <xf numFmtId="0" fontId="9" fillId="4" borderId="40" xfId="0" applyFont="1" applyFill="1" applyBorder="1" applyAlignment="1">
      <alignment vertical="center"/>
    </xf>
    <xf numFmtId="0" fontId="9" fillId="4" borderId="8" xfId="0" applyFont="1" applyFill="1" applyBorder="1" applyAlignment="1">
      <alignmen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4" borderId="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0" fontId="4" fillId="4" borderId="8" xfId="0" applyFont="1" applyFill="1" applyBorder="1" applyAlignment="1">
      <alignment horizontal="left" vertical="center"/>
    </xf>
    <xf numFmtId="0" fontId="30" fillId="0" borderId="45" xfId="60" applyNumberFormat="1" applyFont="1" applyFill="1" applyBorder="1" applyAlignment="1">
      <alignment horizontal="left" vertical="center"/>
    </xf>
    <xf numFmtId="0" fontId="30" fillId="0" borderId="45" xfId="0" applyFont="1" applyFill="1" applyBorder="1" applyAlignment="1">
      <alignment horizontal="left" vertical="center" wrapText="1"/>
    </xf>
    <xf numFmtId="166" fontId="34" fillId="0" borderId="35" xfId="0" applyNumberFormat="1" applyFont="1" applyFill="1" applyBorder="1" applyAlignment="1">
      <alignment vertical="center" wrapText="1"/>
    </xf>
    <xf numFmtId="0" fontId="30" fillId="0" borderId="46" xfId="60" applyNumberFormat="1" applyFont="1" applyFill="1" applyBorder="1" applyAlignment="1">
      <alignment horizontal="left" vertical="center"/>
    </xf>
    <xf numFmtId="0" fontId="30" fillId="0" borderId="37"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0" fillId="0" borderId="24" xfId="43" applyFont="1" applyFill="1" applyBorder="1" applyAlignment="1">
      <alignment horizontal="left" vertical="center" wrapText="1"/>
    </xf>
    <xf numFmtId="0" fontId="30" fillId="0" borderId="37"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4" fillId="0" borderId="37" xfId="0" applyFont="1" applyFill="1" applyBorder="1" applyAlignment="1">
      <alignment horizontal="left" vertical="center" wrapText="1"/>
    </xf>
    <xf numFmtId="0" fontId="32" fillId="0" borderId="24" xfId="0" applyFont="1" applyFill="1" applyBorder="1" applyAlignment="1">
      <alignment horizontal="center" vertical="center" wrapText="1"/>
    </xf>
    <xf numFmtId="0" fontId="30" fillId="0" borderId="37" xfId="0" applyFont="1" applyFill="1" applyBorder="1" applyAlignment="1">
      <alignment horizontal="right" vertical="center" wrapText="1"/>
    </xf>
    <xf numFmtId="49" fontId="32" fillId="0" borderId="25" xfId="0" applyNumberFormat="1" applyFont="1" applyFill="1" applyBorder="1" applyAlignment="1">
      <alignment horizontal="right" vertical="center" wrapText="1"/>
    </xf>
    <xf numFmtId="49" fontId="34" fillId="0" borderId="24" xfId="0" applyNumberFormat="1" applyFont="1" applyFill="1" applyBorder="1" applyAlignment="1">
      <alignment horizontal="right" vertical="center" wrapText="1"/>
    </xf>
    <xf numFmtId="49" fontId="32" fillId="0" borderId="33" xfId="0" applyNumberFormat="1" applyFont="1" applyFill="1" applyBorder="1" applyAlignment="1">
      <alignment horizontal="right" vertical="center" wrapText="1"/>
    </xf>
    <xf numFmtId="49" fontId="30" fillId="0" borderId="29" xfId="0" applyNumberFormat="1" applyFont="1" applyFill="1" applyBorder="1" applyAlignment="1">
      <alignment horizontal="right" vertical="center" wrapText="1"/>
    </xf>
    <xf numFmtId="0" fontId="30" fillId="0" borderId="35" xfId="0" applyFont="1" applyFill="1" applyBorder="1" applyAlignment="1">
      <alignment horizontal="right" vertical="center" wrapText="1"/>
    </xf>
    <xf numFmtId="49" fontId="30" fillId="0" borderId="25" xfId="0" applyNumberFormat="1" applyFont="1" applyFill="1" applyBorder="1" applyAlignment="1">
      <alignment horizontal="right" vertical="center" wrapText="1"/>
    </xf>
    <xf numFmtId="0" fontId="30" fillId="0" borderId="37" xfId="0" applyFont="1" applyFill="1" applyBorder="1" applyAlignment="1">
      <alignment wrapText="1"/>
    </xf>
    <xf numFmtId="0" fontId="30" fillId="0" borderId="35" xfId="0" applyFont="1" applyFill="1" applyBorder="1" applyAlignment="1">
      <alignment wrapText="1"/>
    </xf>
    <xf numFmtId="4" fontId="30" fillId="0" borderId="24" xfId="43" applyNumberFormat="1" applyFont="1" applyFill="1" applyBorder="1" applyAlignment="1">
      <alignment horizontal="right" vertical="center"/>
    </xf>
    <xf numFmtId="4" fontId="30" fillId="0" borderId="29" xfId="0" applyNumberFormat="1" applyFont="1" applyFill="1" applyBorder="1" applyAlignment="1">
      <alignment horizontal="right" vertical="center"/>
    </xf>
    <xf numFmtId="4" fontId="30" fillId="0" borderId="25" xfId="0" applyNumberFormat="1" applyFont="1" applyFill="1" applyBorder="1" applyAlignment="1">
      <alignment vertical="center"/>
    </xf>
    <xf numFmtId="4" fontId="30" fillId="0" borderId="37" xfId="0" applyNumberFormat="1" applyFont="1" applyFill="1" applyBorder="1" applyAlignment="1">
      <alignment horizontal="right" vertical="center"/>
    </xf>
    <xf numFmtId="4" fontId="30" fillId="0" borderId="33" xfId="0" applyNumberFormat="1" applyFont="1" applyFill="1" applyBorder="1" applyAlignment="1">
      <alignment vertical="center"/>
    </xf>
    <xf numFmtId="166" fontId="32" fillId="0" borderId="25" xfId="0" applyNumberFormat="1" applyFont="1" applyFill="1" applyBorder="1" applyAlignment="1">
      <alignment horizontal="right" vertical="center" wrapText="1"/>
    </xf>
    <xf numFmtId="4" fontId="30" fillId="0" borderId="29" xfId="0" applyNumberFormat="1" applyFont="1" applyFill="1" applyBorder="1" applyAlignment="1">
      <alignment vertical="center"/>
    </xf>
    <xf numFmtId="4" fontId="30" fillId="0" borderId="37" xfId="43" applyNumberFormat="1" applyFont="1" applyFill="1" applyBorder="1" applyAlignment="1">
      <alignment horizontal="right" vertical="center"/>
    </xf>
    <xf numFmtId="166" fontId="34" fillId="0" borderId="25" xfId="0" applyNumberFormat="1" applyFont="1" applyFill="1" applyBorder="1" applyAlignment="1">
      <alignment horizontal="right" vertical="center" wrapText="1"/>
    </xf>
    <xf numFmtId="166" fontId="34" fillId="0" borderId="24" xfId="0" applyNumberFormat="1" applyFont="1" applyFill="1" applyBorder="1" applyAlignment="1">
      <alignment horizontal="right" vertical="center" wrapText="1"/>
    </xf>
    <xf numFmtId="166" fontId="32" fillId="0" borderId="33" xfId="0" applyNumberFormat="1" applyFont="1" applyFill="1" applyBorder="1" applyAlignment="1">
      <alignment horizontal="right" vertical="center" wrapText="1"/>
    </xf>
    <xf numFmtId="4" fontId="32" fillId="0" borderId="24" xfId="0" applyNumberFormat="1" applyFont="1" applyFill="1" applyBorder="1" applyAlignment="1">
      <alignment vertical="center" wrapText="1"/>
    </xf>
    <xf numFmtId="4" fontId="30" fillId="0" borderId="24" xfId="0" applyNumberFormat="1" applyFont="1" applyFill="1" applyBorder="1" applyAlignment="1">
      <alignment vertical="center"/>
    </xf>
    <xf numFmtId="4" fontId="30" fillId="0" borderId="25" xfId="43" applyNumberFormat="1" applyFont="1" applyFill="1" applyBorder="1" applyAlignment="1">
      <alignment horizontal="right" vertical="center"/>
    </xf>
    <xf numFmtId="4" fontId="30" fillId="0" borderId="34" xfId="0" applyNumberFormat="1" applyFont="1" applyFill="1" applyBorder="1" applyAlignment="1">
      <alignment vertical="center"/>
    </xf>
    <xf numFmtId="4" fontId="30" fillId="0" borderId="37" xfId="43" applyNumberFormat="1" applyFont="1" applyFill="1" applyBorder="1" applyAlignment="1">
      <alignment vertical="center"/>
    </xf>
    <xf numFmtId="4" fontId="30" fillId="0" borderId="35" xfId="0" applyNumberFormat="1" applyFont="1" applyFill="1" applyBorder="1" applyAlignment="1">
      <alignment horizontal="right" vertical="center"/>
    </xf>
    <xf numFmtId="4" fontId="30" fillId="0" borderId="25" xfId="43" applyNumberFormat="1" applyFont="1" applyFill="1" applyBorder="1" applyAlignment="1">
      <alignment vertical="center"/>
    </xf>
    <xf numFmtId="166" fontId="32" fillId="0" borderId="24" xfId="0" applyNumberFormat="1" applyFont="1" applyFill="1" applyBorder="1" applyAlignment="1">
      <alignment horizontal="right" vertical="center" wrapText="1"/>
    </xf>
    <xf numFmtId="0" fontId="4" fillId="0" borderId="0" xfId="0" applyFont="1"/>
    <xf numFmtId="0" fontId="9" fillId="4" borderId="54" xfId="0" applyFont="1" applyFill="1" applyBorder="1" applyAlignment="1">
      <alignment vertical="center"/>
    </xf>
    <xf numFmtId="0" fontId="9" fillId="4" borderId="55" xfId="0" applyFont="1" applyFill="1" applyBorder="1" applyAlignment="1">
      <alignment vertical="center"/>
    </xf>
    <xf numFmtId="0" fontId="9" fillId="4" borderId="56" xfId="0" applyFont="1" applyFill="1" applyBorder="1" applyAlignment="1">
      <alignment vertical="center"/>
    </xf>
    <xf numFmtId="4" fontId="30" fillId="0" borderId="24" xfId="0" applyNumberFormat="1" applyFont="1" applyFill="1" applyBorder="1" applyAlignment="1">
      <alignment wrapText="1"/>
    </xf>
    <xf numFmtId="4" fontId="30" fillId="0" borderId="24" xfId="0" applyNumberFormat="1" applyFont="1" applyFill="1" applyBorder="1" applyAlignment="1">
      <alignment horizontal="right" vertical="center" wrapText="1"/>
    </xf>
    <xf numFmtId="0" fontId="32" fillId="0" borderId="29" xfId="0" quotePrefix="1" applyFont="1" applyFill="1" applyBorder="1" applyAlignment="1">
      <alignment horizontal="right" vertical="center" wrapText="1"/>
    </xf>
    <xf numFmtId="0" fontId="9" fillId="0" borderId="24" xfId="0" applyFont="1" applyFill="1" applyBorder="1" applyAlignment="1">
      <alignment horizontal="center" vertical="center" wrapText="1"/>
    </xf>
    <xf numFmtId="0" fontId="0" fillId="0" borderId="46" xfId="0" applyFill="1" applyBorder="1" applyAlignment="1">
      <alignment horizontal="center" vertical="center"/>
    </xf>
    <xf numFmtId="4" fontId="4" fillId="0" borderId="0" xfId="0" applyNumberFormat="1" applyFont="1"/>
    <xf numFmtId="0" fontId="6" fillId="3" borderId="24" xfId="0" applyFont="1" applyFill="1" applyBorder="1" applyAlignment="1">
      <alignment horizontal="center" vertical="center" textRotation="90" wrapText="1"/>
    </xf>
    <xf numFmtId="1" fontId="30" fillId="0" borderId="24" xfId="0" applyNumberFormat="1" applyFont="1" applyFill="1" applyBorder="1" applyAlignment="1">
      <alignment horizontal="left" vertical="center"/>
    </xf>
    <xf numFmtId="0" fontId="30" fillId="0" borderId="39" xfId="0" applyFont="1" applyFill="1" applyBorder="1" applyAlignment="1">
      <alignment horizontal="left" vertical="center" wrapText="1"/>
    </xf>
    <xf numFmtId="0" fontId="32" fillId="0" borderId="26" xfId="0" applyFont="1" applyFill="1" applyBorder="1" applyAlignment="1">
      <alignment vertical="center" wrapText="1"/>
    </xf>
    <xf numFmtId="4" fontId="30" fillId="0" borderId="26" xfId="0" applyNumberFormat="1" applyFont="1" applyFill="1" applyBorder="1" applyAlignment="1">
      <alignment horizontal="center" vertical="center" wrapText="1"/>
    </xf>
    <xf numFmtId="49" fontId="32" fillId="0" borderId="29" xfId="0" applyNumberFormat="1" applyFont="1" applyFill="1" applyBorder="1" applyAlignment="1">
      <alignment vertical="center" wrapText="1"/>
    </xf>
    <xf numFmtId="4" fontId="32" fillId="0" borderId="26" xfId="43" applyNumberFormat="1" applyFont="1" applyFill="1" applyBorder="1" applyAlignment="1">
      <alignment horizontal="center" vertical="center" wrapText="1" shrinkToFit="1"/>
    </xf>
    <xf numFmtId="4" fontId="4" fillId="0" borderId="0" xfId="0" applyNumberFormat="1" applyFont="1" applyFill="1"/>
    <xf numFmtId="0" fontId="4" fillId="0" borderId="0" xfId="0" applyFont="1"/>
    <xf numFmtId="0" fontId="32" fillId="0" borderId="24" xfId="0" applyFont="1" applyFill="1" applyBorder="1" applyAlignment="1">
      <alignment horizontal="left" vertical="center" wrapText="1"/>
    </xf>
    <xf numFmtId="49" fontId="30" fillId="0" borderId="29" xfId="0" applyNumberFormat="1" applyFont="1" applyFill="1" applyBorder="1" applyAlignment="1">
      <alignment horizontal="right" vertical="center"/>
    </xf>
    <xf numFmtId="4" fontId="32" fillId="0" borderId="24" xfId="0" applyNumberFormat="1" applyFont="1" applyFill="1" applyBorder="1" applyAlignment="1">
      <alignment horizontal="right" vertical="center" wrapText="1"/>
    </xf>
    <xf numFmtId="49" fontId="30" fillId="0" borderId="24" xfId="0" applyNumberFormat="1" applyFont="1" applyFill="1" applyBorder="1" applyAlignment="1">
      <alignment vertical="center" wrapText="1"/>
    </xf>
    <xf numFmtId="164" fontId="30" fillId="0" borderId="24" xfId="0" applyNumberFormat="1" applyFont="1" applyFill="1" applyBorder="1" applyAlignment="1">
      <alignment horizontal="right" vertical="center" wrapText="1"/>
    </xf>
    <xf numFmtId="43" fontId="30" fillId="0" borderId="24" xfId="0" applyNumberFormat="1" applyFont="1" applyFill="1" applyBorder="1" applyAlignment="1">
      <alignment horizontal="right" vertical="center" wrapText="1"/>
    </xf>
    <xf numFmtId="49" fontId="34" fillId="0" borderId="24" xfId="0" applyNumberFormat="1" applyFont="1" applyFill="1" applyBorder="1" applyAlignment="1">
      <alignment vertical="center" wrapText="1"/>
    </xf>
    <xf numFmtId="49" fontId="32" fillId="0" borderId="36" xfId="0" applyNumberFormat="1" applyFont="1" applyFill="1" applyBorder="1" applyAlignment="1">
      <alignment horizontal="right" vertical="center" wrapText="1"/>
    </xf>
    <xf numFmtId="49" fontId="30" fillId="0" borderId="36" xfId="0" applyNumberFormat="1" applyFont="1" applyFill="1" applyBorder="1" applyAlignment="1">
      <alignment horizontal="right" vertical="center" wrapText="1"/>
    </xf>
    <xf numFmtId="17" fontId="30" fillId="0" borderId="36" xfId="0" applyNumberFormat="1" applyFont="1" applyFill="1" applyBorder="1" applyAlignment="1">
      <alignment horizontal="right" vertical="center" wrapText="1"/>
    </xf>
    <xf numFmtId="49" fontId="30" fillId="0" borderId="34" xfId="0" applyNumberFormat="1" applyFont="1" applyFill="1" applyBorder="1" applyAlignment="1">
      <alignment horizontal="right" vertical="center" wrapText="1"/>
    </xf>
    <xf numFmtId="17" fontId="32" fillId="0" borderId="24" xfId="0" applyNumberFormat="1" applyFont="1" applyFill="1" applyBorder="1" applyAlignment="1">
      <alignment horizontal="right" vertical="center" wrapText="1"/>
    </xf>
    <xf numFmtId="17" fontId="30" fillId="0" borderId="24" xfId="0" applyNumberFormat="1" applyFont="1" applyFill="1" applyBorder="1" applyAlignment="1">
      <alignment horizontal="right" vertical="center" wrapText="1"/>
    </xf>
    <xf numFmtId="165" fontId="32" fillId="0" borderId="24" xfId="0" applyNumberFormat="1" applyFont="1" applyFill="1" applyBorder="1" applyAlignment="1">
      <alignment horizontal="right" vertical="center" wrapText="1"/>
    </xf>
    <xf numFmtId="0" fontId="34" fillId="0" borderId="24" xfId="0" applyFont="1" applyFill="1" applyBorder="1" applyAlignment="1">
      <alignment horizontal="center" vertical="center"/>
    </xf>
    <xf numFmtId="0" fontId="34" fillId="0" borderId="24" xfId="0" applyFont="1" applyFill="1" applyBorder="1"/>
    <xf numFmtId="0" fontId="30" fillId="0" borderId="24" xfId="0" applyFont="1" applyFill="1" applyBorder="1" applyAlignment="1">
      <alignment horizontal="left" vertical="center"/>
    </xf>
    <xf numFmtId="0" fontId="30" fillId="0" borderId="24" xfId="0" applyFont="1" applyFill="1" applyBorder="1" applyAlignment="1"/>
    <xf numFmtId="0" fontId="34" fillId="0" borderId="29" xfId="0" applyFont="1" applyFill="1" applyBorder="1" applyAlignment="1">
      <alignment vertical="center" wrapText="1"/>
    </xf>
    <xf numFmtId="0" fontId="32" fillId="0" borderId="29" xfId="0" applyFont="1" applyFill="1" applyBorder="1" applyAlignment="1">
      <alignment horizontal="right" vertical="center" wrapText="1"/>
    </xf>
    <xf numFmtId="3" fontId="34" fillId="0" borderId="29" xfId="0" applyNumberFormat="1" applyFont="1" applyFill="1" applyBorder="1" applyAlignment="1">
      <alignment horizontal="right" vertical="center" wrapText="1"/>
    </xf>
    <xf numFmtId="0" fontId="32" fillId="0" borderId="29" xfId="0" applyFont="1" applyFill="1" applyBorder="1" applyAlignment="1">
      <alignment vertical="center" wrapText="1"/>
    </xf>
    <xf numFmtId="0" fontId="34" fillId="0" borderId="42" xfId="0" applyFont="1" applyFill="1" applyBorder="1" applyAlignment="1">
      <alignment horizontal="left" vertical="center" wrapText="1"/>
    </xf>
    <xf numFmtId="0" fontId="34" fillId="0" borderId="42" xfId="0" applyFont="1" applyFill="1" applyBorder="1" applyAlignment="1">
      <alignment vertical="center" wrapText="1"/>
    </xf>
    <xf numFmtId="0" fontId="32" fillId="0" borderId="42" xfId="0" applyFont="1" applyFill="1" applyBorder="1" applyAlignment="1">
      <alignment horizontal="center" vertical="center" wrapText="1"/>
    </xf>
    <xf numFmtId="4" fontId="30" fillId="0" borderId="42" xfId="0" applyNumberFormat="1"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2" xfId="0" applyFont="1" applyFill="1" applyBorder="1" applyAlignment="1">
      <alignment horizontal="right" vertical="center" wrapText="1"/>
    </xf>
    <xf numFmtId="49" fontId="32" fillId="0" borderId="42" xfId="0" applyNumberFormat="1" applyFont="1" applyFill="1" applyBorder="1" applyAlignment="1">
      <alignment horizontal="right" vertical="center" wrapText="1"/>
    </xf>
    <xf numFmtId="0" fontId="32" fillId="0" borderId="42" xfId="0" applyFont="1" applyFill="1" applyBorder="1" applyAlignment="1">
      <alignment horizontal="right" vertical="center" wrapText="1"/>
    </xf>
    <xf numFmtId="4" fontId="30" fillId="0" borderId="1" xfId="0" applyNumberFormat="1" applyFont="1" applyFill="1" applyBorder="1" applyAlignment="1">
      <alignment horizontal="right" vertical="center" wrapText="1"/>
    </xf>
    <xf numFmtId="3" fontId="34" fillId="0" borderId="42" xfId="0" applyNumberFormat="1" applyFont="1" applyFill="1" applyBorder="1" applyAlignment="1">
      <alignment horizontal="right" vertical="center" wrapText="1"/>
    </xf>
    <xf numFmtId="0" fontId="32" fillId="0" borderId="42" xfId="0" applyFont="1" applyFill="1" applyBorder="1" applyAlignment="1">
      <alignment vertical="center" wrapText="1"/>
    </xf>
    <xf numFmtId="0" fontId="30" fillId="0" borderId="33" xfId="0" applyFont="1" applyFill="1" applyBorder="1" applyAlignment="1">
      <alignment horizontal="left" vertical="center" wrapText="1"/>
    </xf>
    <xf numFmtId="4" fontId="30" fillId="0" borderId="33" xfId="0" applyNumberFormat="1" applyFont="1" applyFill="1" applyBorder="1" applyAlignment="1">
      <alignment horizontal="center" vertical="center" wrapText="1"/>
    </xf>
    <xf numFmtId="0" fontId="30" fillId="0" borderId="33" xfId="0" applyFont="1" applyFill="1" applyBorder="1" applyAlignment="1">
      <alignment wrapText="1"/>
    </xf>
    <xf numFmtId="0" fontId="30" fillId="0" borderId="33" xfId="0" applyFont="1" applyFill="1" applyBorder="1" applyAlignment="1">
      <alignment horizontal="right" vertical="center" wrapText="1"/>
    </xf>
    <xf numFmtId="0" fontId="30" fillId="0" borderId="33" xfId="0" applyFont="1" applyFill="1" applyBorder="1" applyAlignment="1">
      <alignment vertical="center" wrapText="1"/>
    </xf>
    <xf numFmtId="4" fontId="30" fillId="0" borderId="25" xfId="0" applyNumberFormat="1" applyFont="1" applyFill="1" applyBorder="1" applyAlignment="1">
      <alignment horizontal="right" vertical="center" wrapText="1"/>
    </xf>
    <xf numFmtId="17" fontId="30" fillId="0" borderId="26" xfId="0" applyNumberFormat="1" applyFont="1" applyFill="1" applyBorder="1" applyAlignment="1">
      <alignment horizontal="right" vertical="center" wrapText="1"/>
    </xf>
    <xf numFmtId="49" fontId="30" fillId="0" borderId="26" xfId="0" applyNumberFormat="1" applyFont="1" applyFill="1" applyBorder="1" applyAlignment="1">
      <alignment horizontal="right" vertical="center" wrapText="1"/>
    </xf>
    <xf numFmtId="4" fontId="30" fillId="0" borderId="26" xfId="0" applyNumberFormat="1" applyFont="1" applyFill="1" applyBorder="1" applyAlignment="1">
      <alignment horizontal="right" vertical="center" wrapText="1"/>
    </xf>
    <xf numFmtId="0" fontId="31" fillId="0" borderId="26" xfId="0" applyFont="1" applyFill="1" applyBorder="1" applyAlignment="1">
      <alignment wrapText="1"/>
    </xf>
    <xf numFmtId="0" fontId="34" fillId="0" borderId="26" xfId="0" applyFont="1" applyFill="1" applyBorder="1" applyAlignment="1">
      <alignment horizontal="center" vertical="center" wrapText="1"/>
    </xf>
    <xf numFmtId="0" fontId="34" fillId="0" borderId="26" xfId="0" applyFont="1" applyFill="1" applyBorder="1" applyAlignment="1">
      <alignment horizontal="right" vertical="center" wrapText="1"/>
    </xf>
    <xf numFmtId="49" fontId="34" fillId="0" borderId="26" xfId="0" applyNumberFormat="1" applyFont="1" applyFill="1" applyBorder="1" applyAlignment="1">
      <alignment horizontal="right" vertical="center" wrapText="1"/>
    </xf>
    <xf numFmtId="49" fontId="34" fillId="0" borderId="26" xfId="0" applyNumberFormat="1" applyFont="1" applyFill="1" applyBorder="1" applyAlignment="1">
      <alignment vertical="center" wrapText="1"/>
    </xf>
    <xf numFmtId="4" fontId="34" fillId="0" borderId="26" xfId="0" applyNumberFormat="1" applyFont="1" applyFill="1" applyBorder="1" applyAlignment="1">
      <alignment horizontal="right" vertical="center" wrapText="1"/>
    </xf>
    <xf numFmtId="0" fontId="31" fillId="0" borderId="26" xfId="0" applyFont="1" applyFill="1" applyBorder="1" applyAlignment="1">
      <alignment horizontal="left" vertical="center"/>
    </xf>
    <xf numFmtId="49" fontId="30" fillId="0" borderId="26" xfId="0" applyNumberFormat="1" applyFont="1" applyFill="1" applyBorder="1" applyAlignment="1">
      <alignment horizontal="right" vertical="center"/>
    </xf>
    <xf numFmtId="4" fontId="32" fillId="0" borderId="26" xfId="0" applyNumberFormat="1" applyFont="1" applyFill="1" applyBorder="1" applyAlignment="1">
      <alignment horizontal="right" vertical="center"/>
    </xf>
    <xf numFmtId="43" fontId="30" fillId="0" borderId="26" xfId="0" applyNumberFormat="1" applyFont="1" applyFill="1" applyBorder="1" applyAlignment="1">
      <alignment horizontal="right" vertical="center"/>
    </xf>
    <xf numFmtId="164" fontId="30" fillId="0" borderId="26" xfId="0" applyNumberFormat="1" applyFont="1" applyFill="1" applyBorder="1" applyAlignment="1">
      <alignment horizontal="right" vertical="center"/>
    </xf>
    <xf numFmtId="164" fontId="30" fillId="0" borderId="26" xfId="0" applyNumberFormat="1" applyFont="1" applyFill="1" applyBorder="1" applyAlignment="1">
      <alignment vertical="center"/>
    </xf>
    <xf numFmtId="0" fontId="30" fillId="0" borderId="26" xfId="0" applyFont="1" applyFill="1" applyBorder="1" applyAlignment="1">
      <alignment vertical="center"/>
    </xf>
    <xf numFmtId="4" fontId="30" fillId="0" borderId="25" xfId="0" applyNumberFormat="1" applyFont="1" applyFill="1" applyBorder="1" applyAlignment="1">
      <alignment wrapText="1"/>
    </xf>
    <xf numFmtId="4" fontId="30" fillId="0" borderId="27" xfId="0" applyNumberFormat="1" applyFont="1" applyFill="1" applyBorder="1" applyAlignment="1">
      <alignment horizontal="right" vertical="center"/>
    </xf>
    <xf numFmtId="0" fontId="30" fillId="0" borderId="27" xfId="0" applyFont="1" applyFill="1" applyBorder="1" applyAlignment="1">
      <alignment vertical="center" wrapText="1"/>
    </xf>
    <xf numFmtId="4" fontId="30" fillId="0" borderId="28" xfId="0" applyNumberFormat="1" applyFont="1" applyFill="1" applyBorder="1" applyAlignment="1">
      <alignment horizontal="right" vertical="center"/>
    </xf>
    <xf numFmtId="0" fontId="34" fillId="0" borderId="25" xfId="0" applyFont="1" applyFill="1" applyBorder="1" applyAlignment="1">
      <alignment vertical="center"/>
    </xf>
    <xf numFmtId="0" fontId="34" fillId="0" borderId="34" xfId="0" applyFont="1" applyFill="1" applyBorder="1" applyAlignment="1">
      <alignment horizontal="left" vertical="center"/>
    </xf>
    <xf numFmtId="0" fontId="30" fillId="0" borderId="34" xfId="0" applyFont="1" applyFill="1" applyBorder="1" applyAlignment="1">
      <alignment horizontal="left" vertical="center" wrapText="1"/>
    </xf>
    <xf numFmtId="4" fontId="30" fillId="0" borderId="34" xfId="0" applyNumberFormat="1" applyFont="1" applyFill="1" applyBorder="1" applyAlignment="1">
      <alignment horizontal="right" vertical="center"/>
    </xf>
    <xf numFmtId="0" fontId="30" fillId="0" borderId="29" xfId="43" applyFont="1" applyFill="1" applyBorder="1" applyAlignment="1">
      <alignment horizontal="left" vertical="center" wrapText="1"/>
    </xf>
    <xf numFmtId="0" fontId="36" fillId="0" borderId="26" xfId="60" applyFont="1" applyFill="1" applyBorder="1" applyAlignment="1">
      <alignment horizontal="left" vertical="center" wrapText="1" shrinkToFit="1"/>
    </xf>
    <xf numFmtId="0" fontId="30" fillId="0" borderId="26" xfId="43" applyFont="1" applyFill="1" applyBorder="1" applyAlignment="1">
      <alignment horizontal="left" vertical="center" wrapText="1" shrinkToFit="1"/>
    </xf>
    <xf numFmtId="0" fontId="30" fillId="0" borderId="39" xfId="43" applyFont="1" applyFill="1" applyBorder="1" applyAlignment="1">
      <alignment horizontal="left" vertical="center" wrapText="1" shrinkToFit="1"/>
    </xf>
    <xf numFmtId="0" fontId="36" fillId="0" borderId="26" xfId="60" applyFont="1" applyFill="1" applyBorder="1" applyAlignment="1">
      <alignment horizontal="left" vertical="center" wrapText="1"/>
    </xf>
    <xf numFmtId="0" fontId="30" fillId="0" borderId="39" xfId="43" applyFont="1" applyFill="1" applyBorder="1" applyAlignment="1">
      <alignment horizontal="left" vertical="center" wrapText="1"/>
    </xf>
    <xf numFmtId="0" fontId="32" fillId="0" borderId="26" xfId="43" applyFont="1" applyFill="1" applyBorder="1" applyAlignment="1">
      <alignment vertical="center" wrapText="1"/>
    </xf>
    <xf numFmtId="0" fontId="32" fillId="0" borderId="26" xfId="43" applyFont="1" applyFill="1" applyBorder="1" applyAlignment="1">
      <alignment horizontal="center" vertical="center" wrapText="1"/>
    </xf>
    <xf numFmtId="4" fontId="30" fillId="0" borderId="26" xfId="60" applyNumberFormat="1" applyFont="1" applyFill="1" applyBorder="1" applyAlignment="1">
      <alignment horizontal="right" vertical="center"/>
    </xf>
    <xf numFmtId="0" fontId="30" fillId="0" borderId="26" xfId="60" applyFont="1" applyFill="1" applyBorder="1" applyAlignment="1">
      <alignment horizontal="left" vertical="center" wrapText="1" shrinkToFit="1"/>
    </xf>
    <xf numFmtId="49" fontId="32" fillId="0" borderId="32" xfId="0" applyNumberFormat="1" applyFont="1" applyFill="1" applyBorder="1" applyAlignment="1">
      <alignment horizontal="right" vertical="center" wrapText="1"/>
    </xf>
    <xf numFmtId="0" fontId="30" fillId="0" borderId="40"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26" xfId="0" applyFont="1" applyFill="1" applyBorder="1" applyAlignment="1">
      <alignment horizontal="right" vertical="center" wrapText="1"/>
    </xf>
    <xf numFmtId="0" fontId="30" fillId="0" borderId="38" xfId="0" applyFont="1" applyFill="1" applyBorder="1" applyAlignment="1">
      <alignment horizontal="right" vertical="center" wrapText="1"/>
    </xf>
    <xf numFmtId="0" fontId="30" fillId="0" borderId="37" xfId="0" applyFont="1" applyFill="1" applyBorder="1" applyAlignment="1">
      <alignment vertical="center" wrapText="1"/>
    </xf>
    <xf numFmtId="0" fontId="4" fillId="0" borderId="41" xfId="0" applyFont="1" applyFill="1" applyBorder="1" applyAlignment="1">
      <alignment horizontal="center" vertical="center" wrapText="1"/>
    </xf>
    <xf numFmtId="0" fontId="30" fillId="0" borderId="44"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6" xfId="0" applyFont="1" applyFill="1" applyBorder="1" applyAlignment="1">
      <alignment horizontal="center" vertical="center" wrapText="1"/>
    </xf>
    <xf numFmtId="4" fontId="30" fillId="0" borderId="26" xfId="0" applyNumberFormat="1" applyFont="1" applyFill="1" applyBorder="1" applyAlignment="1">
      <alignment horizontal="right" vertical="center"/>
    </xf>
    <xf numFmtId="0" fontId="30" fillId="0" borderId="50" xfId="43" applyFont="1" applyFill="1" applyBorder="1" applyAlignment="1">
      <alignment horizontal="left" vertical="center" wrapText="1" shrinkToFit="1"/>
    </xf>
    <xf numFmtId="0" fontId="32" fillId="0" borderId="45" xfId="0" applyFont="1" applyFill="1" applyBorder="1" applyAlignment="1">
      <alignment horizontal="center" vertical="center" wrapText="1"/>
    </xf>
    <xf numFmtId="4" fontId="30" fillId="0" borderId="45" xfId="0" applyNumberFormat="1" applyFont="1" applyFill="1" applyBorder="1" applyAlignment="1">
      <alignment horizontal="center" vertical="center" wrapText="1"/>
    </xf>
    <xf numFmtId="0" fontId="30" fillId="0" borderId="45" xfId="0" applyFont="1" applyFill="1" applyBorder="1" applyAlignment="1">
      <alignment horizontal="right" vertical="center" wrapText="1"/>
    </xf>
    <xf numFmtId="49" fontId="30" fillId="0" borderId="51" xfId="0" applyNumberFormat="1" applyFont="1" applyFill="1" applyBorder="1" applyAlignment="1">
      <alignment horizontal="right" vertical="center" wrapText="1"/>
    </xf>
    <xf numFmtId="49" fontId="30" fillId="0" borderId="45" xfId="60" applyNumberFormat="1" applyFont="1" applyFill="1" applyBorder="1" applyAlignment="1">
      <alignment horizontal="right" vertical="center" wrapText="1" shrinkToFit="1"/>
    </xf>
    <xf numFmtId="4" fontId="30" fillId="0" borderId="45" xfId="60" applyNumberFormat="1" applyFont="1" applyFill="1" applyBorder="1" applyAlignment="1">
      <alignment horizontal="right" vertical="center" wrapText="1" shrinkToFit="1"/>
    </xf>
    <xf numFmtId="0" fontId="32" fillId="0" borderId="45" xfId="43" applyFont="1" applyFill="1" applyBorder="1" applyAlignment="1">
      <alignment vertical="center" wrapText="1" shrinkToFit="1"/>
    </xf>
    <xf numFmtId="16" fontId="30" fillId="0" borderId="27" xfId="0" quotePrefix="1" applyNumberFormat="1" applyFont="1" applyFill="1" applyBorder="1" applyAlignment="1">
      <alignment horizontal="center" vertical="center" wrapText="1"/>
    </xf>
    <xf numFmtId="0" fontId="5" fillId="0" borderId="0" xfId="0" applyFont="1" applyFill="1" applyAlignment="1">
      <alignment horizontal="left"/>
    </xf>
    <xf numFmtId="0" fontId="5" fillId="0" borderId="0" xfId="0" applyFont="1" applyFill="1" applyAlignment="1">
      <alignment horizontal="center" vertical="center" wrapText="1"/>
    </xf>
    <xf numFmtId="0" fontId="4" fillId="0" borderId="0" xfId="0" applyFont="1" applyFill="1" applyAlignment="1">
      <alignment horizontal="justify" vertical="center"/>
    </xf>
    <xf numFmtId="0" fontId="8" fillId="0" borderId="0" xfId="0" applyFont="1" applyFill="1" applyAlignment="1">
      <alignment wrapText="1"/>
    </xf>
    <xf numFmtId="0" fontId="6" fillId="37" borderId="24" xfId="0" applyFont="1" applyFill="1" applyBorder="1" applyAlignment="1">
      <alignment horizontal="center" vertical="center" textRotation="90" wrapText="1"/>
    </xf>
    <xf numFmtId="0" fontId="30" fillId="0" borderId="42" xfId="43" applyFont="1" applyFill="1" applyBorder="1" applyAlignment="1">
      <alignment horizontal="left" vertical="center" wrapText="1"/>
    </xf>
    <xf numFmtId="49" fontId="32" fillId="0" borderId="24" xfId="0" applyNumberFormat="1" applyFont="1" applyFill="1" applyBorder="1" applyAlignment="1">
      <alignment horizontal="right" vertical="center" wrapText="1"/>
    </xf>
    <xf numFmtId="49" fontId="32" fillId="0" borderId="24" xfId="0" applyNumberFormat="1" applyFont="1" applyFill="1" applyBorder="1" applyAlignment="1">
      <alignment horizontal="left" vertical="center" wrapText="1"/>
    </xf>
    <xf numFmtId="0" fontId="34" fillId="0" borderId="24" xfId="0" applyFont="1" applyFill="1" applyBorder="1" applyAlignment="1">
      <alignment horizontal="center" vertical="center" wrapText="1"/>
    </xf>
    <xf numFmtId="49" fontId="34" fillId="0" borderId="24" xfId="0" applyNumberFormat="1" applyFont="1" applyFill="1" applyBorder="1" applyAlignment="1">
      <alignment horizontal="left" vertical="center" wrapText="1"/>
    </xf>
    <xf numFmtId="0" fontId="30" fillId="0" borderId="24" xfId="43" applyFont="1" applyFill="1" applyBorder="1" applyAlignment="1">
      <alignment horizontal="center" vertical="center" wrapText="1"/>
    </xf>
    <xf numFmtId="4" fontId="30" fillId="0" borderId="24" xfId="43" applyNumberFormat="1" applyFont="1" applyFill="1" applyBorder="1" applyAlignment="1">
      <alignment horizontal="center" vertical="center" wrapText="1"/>
    </xf>
    <xf numFmtId="0" fontId="30" fillId="0" borderId="24" xfId="43" applyFont="1" applyFill="1" applyBorder="1" applyAlignment="1">
      <alignment horizontal="right" vertical="center" wrapText="1"/>
    </xf>
    <xf numFmtId="49" fontId="30" fillId="0" borderId="24" xfId="43" applyNumberFormat="1" applyFont="1" applyFill="1" applyBorder="1" applyAlignment="1">
      <alignment horizontal="right" vertical="center" wrapText="1"/>
    </xf>
    <xf numFmtId="0" fontId="30" fillId="0" borderId="24" xfId="43" applyFont="1" applyFill="1" applyBorder="1" applyAlignment="1">
      <alignment wrapText="1"/>
    </xf>
    <xf numFmtId="0" fontId="30" fillId="0" borderId="25" xfId="43" applyFont="1" applyFill="1" applyBorder="1" applyAlignment="1">
      <alignment horizontal="right" vertical="center" wrapText="1"/>
    </xf>
    <xf numFmtId="0" fontId="30" fillId="0" borderId="37" xfId="43" applyFont="1" applyFill="1" applyBorder="1" applyAlignment="1">
      <alignment horizontal="right" vertical="center" wrapText="1"/>
    </xf>
    <xf numFmtId="0" fontId="30" fillId="0" borderId="24" xfId="43" applyFont="1" applyFill="1" applyBorder="1" applyAlignment="1">
      <alignment vertical="center" wrapText="1"/>
    </xf>
    <xf numFmtId="49" fontId="30" fillId="0" borderId="24" xfId="43" applyNumberFormat="1" applyFont="1" applyFill="1" applyBorder="1" applyAlignment="1">
      <alignment horizontal="right" vertical="center"/>
    </xf>
    <xf numFmtId="0" fontId="30" fillId="0" borderId="29" xfId="0" applyFont="1" applyFill="1" applyBorder="1" applyAlignment="1">
      <alignment vertical="center" wrapText="1"/>
    </xf>
    <xf numFmtId="0" fontId="30" fillId="0" borderId="42" xfId="0" applyFont="1" applyFill="1" applyBorder="1" applyAlignment="1">
      <alignment vertical="center" wrapText="1"/>
    </xf>
    <xf numFmtId="49" fontId="30" fillId="0" borderId="33" xfId="43" applyNumberFormat="1" applyFont="1" applyFill="1" applyBorder="1" applyAlignment="1">
      <alignment horizontal="right" vertical="center"/>
    </xf>
    <xf numFmtId="0" fontId="30" fillId="0" borderId="27" xfId="0" applyFont="1" applyFill="1" applyBorder="1" applyAlignment="1">
      <alignment horizontal="center" vertical="center" wrapText="1"/>
    </xf>
    <xf numFmtId="4" fontId="30" fillId="0" borderId="31" xfId="0" applyNumberFormat="1"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4" xfId="0" applyFont="1" applyFill="1" applyBorder="1" applyAlignment="1">
      <alignment horizontal="center" vertical="center" wrapText="1"/>
    </xf>
    <xf numFmtId="17" fontId="32" fillId="0" borderId="29" xfId="0" quotePrefix="1" applyNumberFormat="1" applyFont="1" applyFill="1" applyBorder="1" applyAlignment="1">
      <alignment horizontal="right" vertical="center" wrapText="1"/>
    </xf>
    <xf numFmtId="49" fontId="32" fillId="0" borderId="29" xfId="0" applyNumberFormat="1" applyFont="1" applyFill="1" applyBorder="1" applyAlignment="1">
      <alignment horizontal="left" vertical="center" wrapText="1"/>
    </xf>
    <xf numFmtId="0" fontId="32" fillId="0" borderId="33"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2" fillId="0" borderId="33" xfId="0" applyFont="1" applyFill="1" applyBorder="1" applyAlignment="1">
      <alignment horizontal="center" vertical="center" wrapText="1"/>
    </xf>
    <xf numFmtId="49" fontId="32" fillId="0" borderId="33" xfId="0" applyNumberFormat="1"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5" xfId="0" applyFont="1" applyFill="1" applyBorder="1" applyAlignment="1">
      <alignment horizontal="center" vertical="center" wrapText="1"/>
    </xf>
    <xf numFmtId="49" fontId="32" fillId="0" borderId="25" xfId="0" applyNumberFormat="1" applyFont="1" applyFill="1" applyBorder="1" applyAlignment="1">
      <alignment horizontal="left" vertical="center" wrapText="1"/>
    </xf>
    <xf numFmtId="0" fontId="34" fillId="0" borderId="25" xfId="0" applyFont="1" applyFill="1" applyBorder="1" applyAlignment="1">
      <alignment horizontal="center" vertical="center" wrapText="1"/>
    </xf>
    <xf numFmtId="0" fontId="32" fillId="0" borderId="25" xfId="56" applyFont="1" applyFill="1" applyBorder="1" applyAlignment="1">
      <alignment horizontal="left" vertical="center" wrapText="1"/>
    </xf>
    <xf numFmtId="49" fontId="34" fillId="0" borderId="25" xfId="0" applyNumberFormat="1" applyFont="1" applyFill="1" applyBorder="1" applyAlignment="1">
      <alignment horizontal="left" vertical="center" wrapText="1"/>
    </xf>
    <xf numFmtId="0" fontId="35" fillId="0" borderId="25" xfId="0" applyFont="1" applyFill="1" applyBorder="1" applyAlignment="1">
      <alignment horizontal="center" vertical="center" wrapText="1"/>
    </xf>
    <xf numFmtId="0" fontId="30" fillId="0" borderId="25" xfId="0" quotePrefix="1" applyFont="1" applyFill="1" applyBorder="1" applyAlignment="1">
      <alignment horizontal="right" vertical="center" wrapText="1"/>
    </xf>
    <xf numFmtId="0" fontId="30" fillId="0" borderId="25" xfId="43" applyFont="1" applyFill="1" applyBorder="1" applyAlignment="1">
      <alignment horizontal="left" vertical="center" wrapText="1"/>
    </xf>
    <xf numFmtId="4" fontId="30" fillId="0" borderId="0" xfId="0" applyNumberFormat="1" applyFont="1" applyFill="1" applyBorder="1" applyAlignment="1">
      <alignment horizontal="right" vertical="center"/>
    </xf>
    <xf numFmtId="0" fontId="32" fillId="0" borderId="25" xfId="61" applyFont="1" applyFill="1" applyBorder="1" applyAlignment="1">
      <alignment horizontal="left" vertical="center" wrapText="1"/>
    </xf>
    <xf numFmtId="0" fontId="34" fillId="0" borderId="25" xfId="0" applyFont="1" applyFill="1" applyBorder="1" applyAlignment="1">
      <alignment horizontal="right" vertical="center"/>
    </xf>
    <xf numFmtId="0" fontId="30" fillId="0" borderId="25" xfId="43" applyFont="1" applyFill="1" applyBorder="1" applyAlignment="1">
      <alignment horizontal="center" vertical="center" wrapText="1"/>
    </xf>
    <xf numFmtId="4" fontId="30" fillId="0" borderId="25" xfId="43" applyNumberFormat="1" applyFont="1" applyFill="1" applyBorder="1" applyAlignment="1">
      <alignment horizontal="center" vertical="center" wrapText="1"/>
    </xf>
    <xf numFmtId="0" fontId="30" fillId="0" borderId="25" xfId="43" applyFont="1" applyFill="1" applyBorder="1" applyAlignment="1">
      <alignment wrapText="1"/>
    </xf>
    <xf numFmtId="0" fontId="30" fillId="0" borderId="29" xfId="43" applyFont="1" applyFill="1" applyBorder="1" applyAlignment="1">
      <alignment horizontal="center" vertical="center" wrapText="1"/>
    </xf>
    <xf numFmtId="4" fontId="30" fillId="0" borderId="29" xfId="43" applyNumberFormat="1" applyFont="1" applyFill="1" applyBorder="1" applyAlignment="1">
      <alignment horizontal="center" vertical="center" wrapText="1"/>
    </xf>
    <xf numFmtId="0" fontId="30" fillId="0" borderId="29" xfId="43" applyFont="1" applyFill="1" applyBorder="1" applyAlignment="1">
      <alignment wrapText="1"/>
    </xf>
    <xf numFmtId="0" fontId="30" fillId="0" borderId="26" xfId="43" applyFont="1" applyFill="1" applyBorder="1" applyAlignment="1">
      <alignment horizontal="left" vertical="center" wrapText="1"/>
    </xf>
    <xf numFmtId="4" fontId="30" fillId="0" borderId="35" xfId="0" applyNumberFormat="1" applyFont="1" applyFill="1" applyBorder="1" applyAlignment="1">
      <alignment horizontal="center" vertical="center" wrapText="1"/>
    </xf>
    <xf numFmtId="4" fontId="30" fillId="0" borderId="37" xfId="0" applyNumberFormat="1" applyFont="1" applyFill="1" applyBorder="1" applyAlignment="1">
      <alignment horizontal="center" vertical="center" wrapText="1"/>
    </xf>
    <xf numFmtId="0" fontId="30" fillId="0" borderId="37" xfId="43" applyFont="1" applyFill="1" applyBorder="1" applyAlignment="1">
      <alignment horizontal="left" vertical="center" wrapText="1"/>
    </xf>
    <xf numFmtId="0" fontId="30" fillId="0" borderId="37" xfId="43" applyFont="1" applyFill="1" applyBorder="1" applyAlignment="1">
      <alignment horizontal="center" vertical="center" wrapText="1"/>
    </xf>
    <xf numFmtId="4" fontId="30" fillId="0" borderId="37" xfId="43" applyNumberFormat="1" applyFont="1" applyFill="1" applyBorder="1" applyAlignment="1">
      <alignment horizontal="center" vertical="center" wrapText="1"/>
    </xf>
    <xf numFmtId="0" fontId="30" fillId="0" borderId="37" xfId="43" applyFont="1" applyFill="1" applyBorder="1" applyAlignment="1">
      <alignment wrapText="1"/>
    </xf>
    <xf numFmtId="0" fontId="32" fillId="0" borderId="37" xfId="0" applyFont="1" applyFill="1" applyBorder="1" applyAlignment="1">
      <alignment horizontal="center" vertical="center" wrapText="1"/>
    </xf>
    <xf numFmtId="0" fontId="30" fillId="0" borderId="1" xfId="43" applyFont="1" applyFill="1" applyBorder="1" applyAlignment="1">
      <alignment horizontal="right" vertical="center" wrapText="1"/>
    </xf>
    <xf numFmtId="4" fontId="30" fillId="0" borderId="46" xfId="0" applyNumberFormat="1" applyFont="1" applyFill="1" applyBorder="1" applyAlignment="1">
      <alignment horizontal="center" vertical="center" wrapText="1"/>
    </xf>
    <xf numFmtId="0" fontId="30" fillId="0" borderId="46" xfId="43" applyFont="1" applyFill="1" applyBorder="1" applyAlignment="1">
      <alignment horizontal="center" vertical="center" wrapText="1"/>
    </xf>
    <xf numFmtId="4" fontId="30" fillId="0" borderId="46" xfId="43" applyNumberFormat="1" applyFont="1" applyFill="1" applyBorder="1" applyAlignment="1">
      <alignment horizontal="center" vertical="center" wrapText="1"/>
    </xf>
    <xf numFmtId="0" fontId="30" fillId="0" borderId="46" xfId="43" applyFont="1" applyFill="1" applyBorder="1" applyAlignment="1">
      <alignment wrapText="1"/>
    </xf>
    <xf numFmtId="0" fontId="30" fillId="0" borderId="35" xfId="43" applyFont="1" applyFill="1" applyBorder="1" applyAlignment="1">
      <alignment horizontal="center" vertical="center" wrapText="1"/>
    </xf>
    <xf numFmtId="0" fontId="32" fillId="0" borderId="37" xfId="0" applyFont="1" applyFill="1" applyBorder="1" applyAlignment="1">
      <alignment horizontal="left" vertical="center" wrapText="1"/>
    </xf>
    <xf numFmtId="0" fontId="32" fillId="0" borderId="46" xfId="0" applyFont="1" applyFill="1" applyBorder="1" applyAlignment="1">
      <alignment horizontal="center" vertical="center" wrapText="1"/>
    </xf>
    <xf numFmtId="49" fontId="32" fillId="0" borderId="37" xfId="0" applyNumberFormat="1" applyFont="1" applyFill="1" applyBorder="1" applyAlignment="1">
      <alignment horizontal="right" vertical="center" wrapText="1"/>
    </xf>
    <xf numFmtId="0" fontId="30" fillId="0" borderId="42" xfId="0" applyFont="1" applyFill="1" applyBorder="1" applyAlignment="1">
      <alignment horizontal="right" vertical="center" wrapText="1"/>
    </xf>
    <xf numFmtId="0" fontId="30" fillId="0" borderId="42" xfId="43" applyFont="1" applyFill="1" applyBorder="1" applyAlignment="1">
      <alignment horizontal="center" vertical="center" wrapText="1"/>
    </xf>
    <xf numFmtId="4" fontId="30" fillId="0" borderId="42" xfId="43" applyNumberFormat="1" applyFont="1" applyFill="1" applyBorder="1" applyAlignment="1">
      <alignment horizontal="center" vertical="center" wrapText="1"/>
    </xf>
    <xf numFmtId="4" fontId="30" fillId="0" borderId="42" xfId="43" applyNumberFormat="1" applyFont="1" applyFill="1" applyBorder="1" applyAlignment="1">
      <alignment horizontal="right" vertical="center"/>
    </xf>
    <xf numFmtId="4" fontId="34" fillId="0" borderId="24" xfId="0" applyNumberFormat="1" applyFont="1" applyFill="1" applyBorder="1" applyAlignment="1">
      <alignment horizontal="right" vertical="center" wrapText="1"/>
    </xf>
    <xf numFmtId="4" fontId="30" fillId="0" borderId="41" xfId="0" applyNumberFormat="1" applyFont="1" applyFill="1" applyBorder="1" applyAlignment="1">
      <alignment horizontal="right" vertical="center"/>
    </xf>
    <xf numFmtId="0" fontId="30" fillId="0" borderId="41" xfId="0" applyFont="1" applyFill="1" applyBorder="1" applyAlignment="1">
      <alignment vertical="center" wrapText="1"/>
    </xf>
    <xf numFmtId="0" fontId="30" fillId="0" borderId="41" xfId="0" applyFont="1" applyFill="1" applyBorder="1" applyAlignment="1">
      <alignment wrapText="1"/>
    </xf>
    <xf numFmtId="4" fontId="30" fillId="0" borderId="30" xfId="60" applyNumberFormat="1" applyFont="1" applyFill="1" applyBorder="1" applyAlignment="1">
      <alignment horizontal="right" vertical="center" wrapText="1" shrinkToFit="1"/>
    </xf>
    <xf numFmtId="4" fontId="30" fillId="0" borderId="42" xfId="60" applyNumberFormat="1" applyFont="1" applyFill="1" applyBorder="1" applyAlignment="1">
      <alignment horizontal="right" vertical="center" wrapText="1" shrinkToFit="1"/>
    </xf>
    <xf numFmtId="0" fontId="30" fillId="0" borderId="52" xfId="0" applyFont="1" applyFill="1" applyBorder="1" applyAlignment="1">
      <alignment vertical="center" wrapText="1"/>
    </xf>
    <xf numFmtId="0" fontId="32" fillId="0" borderId="42" xfId="43" applyFont="1" applyFill="1" applyBorder="1" applyAlignment="1">
      <alignment horizontal="center" vertical="center" wrapText="1" shrinkToFit="1"/>
    </xf>
    <xf numFmtId="4" fontId="30" fillId="0" borderId="26" xfId="60" applyNumberFormat="1" applyFont="1" applyFill="1" applyBorder="1" applyAlignment="1">
      <alignment vertical="center" wrapText="1" shrinkToFit="1"/>
    </xf>
    <xf numFmtId="1" fontId="30" fillId="0" borderId="46" xfId="0" applyNumberFormat="1" applyFont="1" applyFill="1" applyBorder="1" applyAlignment="1">
      <alignment horizontal="left" vertical="center"/>
    </xf>
    <xf numFmtId="0" fontId="30" fillId="0" borderId="46" xfId="43" applyFont="1" applyFill="1" applyBorder="1" applyAlignment="1">
      <alignment horizontal="left" vertical="center" wrapText="1" shrinkToFit="1"/>
    </xf>
    <xf numFmtId="0" fontId="30" fillId="0" borderId="46" xfId="0" applyFont="1" applyFill="1" applyBorder="1" applyAlignment="1">
      <alignment horizontal="right" vertical="center" wrapText="1"/>
    </xf>
    <xf numFmtId="49" fontId="30" fillId="0" borderId="46" xfId="0" applyNumberFormat="1" applyFont="1" applyFill="1" applyBorder="1" applyAlignment="1">
      <alignment horizontal="right" vertical="center" wrapText="1"/>
    </xf>
    <xf numFmtId="49" fontId="30" fillId="0" borderId="46" xfId="60" applyNumberFormat="1" applyFont="1" applyFill="1" applyBorder="1" applyAlignment="1">
      <alignment horizontal="right" vertical="center" wrapText="1" shrinkToFit="1"/>
    </xf>
    <xf numFmtId="0" fontId="32" fillId="0" borderId="46" xfId="43" applyFont="1" applyFill="1" applyBorder="1" applyAlignment="1">
      <alignment vertical="center" wrapText="1" shrinkToFit="1"/>
    </xf>
    <xf numFmtId="16" fontId="30" fillId="0" borderId="46" xfId="0" quotePrefix="1" applyNumberFormat="1" applyFont="1" applyFill="1" applyBorder="1" applyAlignment="1">
      <alignment horizontal="center" vertical="center" wrapText="1"/>
    </xf>
    <xf numFmtId="4" fontId="30" fillId="0" borderId="41" xfId="0" applyNumberFormat="1" applyFont="1" applyFill="1" applyBorder="1" applyAlignment="1">
      <alignment vertical="center"/>
    </xf>
    <xf numFmtId="0" fontId="9" fillId="4" borderId="55" xfId="0" applyFont="1" applyFill="1" applyBorder="1" applyAlignment="1">
      <alignment horizontal="center" vertical="center"/>
    </xf>
    <xf numFmtId="0" fontId="34" fillId="0" borderId="41" xfId="0" applyFont="1" applyFill="1" applyBorder="1" applyAlignment="1">
      <alignment horizontal="left" vertical="center" wrapText="1"/>
    </xf>
    <xf numFmtId="0" fontId="4" fillId="0" borderId="0" xfId="0" applyFont="1"/>
    <xf numFmtId="0" fontId="32" fillId="0" borderId="41" xfId="0" applyFont="1" applyFill="1" applyBorder="1" applyAlignment="1">
      <alignment horizontal="left" vertical="center" wrapText="1"/>
    </xf>
    <xf numFmtId="0" fontId="32" fillId="0" borderId="41" xfId="0" applyFont="1" applyFill="1" applyBorder="1" applyAlignment="1">
      <alignment horizontal="center" vertical="center" wrapText="1"/>
    </xf>
    <xf numFmtId="4" fontId="30" fillId="0" borderId="41" xfId="0" applyNumberFormat="1" applyFont="1" applyFill="1" applyBorder="1" applyAlignment="1">
      <alignment horizontal="center" vertical="center" wrapText="1"/>
    </xf>
    <xf numFmtId="49" fontId="30" fillId="0" borderId="41" xfId="60" applyNumberFormat="1" applyFont="1" applyFill="1" applyBorder="1" applyAlignment="1">
      <alignment horizontal="right" vertical="center" wrapText="1" shrinkToFit="1"/>
    </xf>
    <xf numFmtId="4" fontId="32" fillId="0" borderId="41" xfId="0" applyNumberFormat="1" applyFont="1" applyFill="1" applyBorder="1" applyAlignment="1">
      <alignment horizontal="right" vertical="center" wrapText="1"/>
    </xf>
    <xf numFmtId="4" fontId="32" fillId="0" borderId="41" xfId="43" applyNumberFormat="1" applyFont="1" applyFill="1" applyBorder="1" applyAlignment="1">
      <alignment horizontal="center" vertical="center" wrapText="1" shrinkToFit="1"/>
    </xf>
    <xf numFmtId="0" fontId="32" fillId="0" borderId="41" xfId="43" applyFont="1" applyFill="1" applyBorder="1" applyAlignment="1">
      <alignment horizontal="center" vertical="center" wrapText="1" shrinkToFit="1"/>
    </xf>
    <xf numFmtId="4" fontId="30" fillId="0" borderId="41" xfId="0" applyNumberFormat="1" applyFont="1" applyFill="1" applyBorder="1" applyAlignment="1">
      <alignment wrapText="1"/>
    </xf>
    <xf numFmtId="166" fontId="34" fillId="0" borderId="41" xfId="0" applyNumberFormat="1" applyFont="1" applyFill="1" applyBorder="1" applyAlignment="1">
      <alignment vertical="center" wrapText="1"/>
    </xf>
    <xf numFmtId="0" fontId="32" fillId="0" borderId="53" xfId="0" applyFont="1" applyFill="1" applyBorder="1" applyAlignment="1">
      <alignment horizontal="left" vertical="center" wrapText="1"/>
    </xf>
    <xf numFmtId="0" fontId="30" fillId="0" borderId="57" xfId="43" applyFont="1" applyFill="1" applyBorder="1" applyAlignment="1">
      <alignment horizontal="left" vertical="center" wrapText="1" shrinkToFit="1"/>
    </xf>
    <xf numFmtId="0" fontId="32" fillId="0" borderId="53" xfId="0" applyFont="1" applyFill="1" applyBorder="1" applyAlignment="1">
      <alignment horizontal="center" vertical="center" wrapText="1"/>
    </xf>
    <xf numFmtId="4" fontId="30" fillId="0" borderId="53" xfId="0" applyNumberFormat="1"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4" fillId="0" borderId="53" xfId="0" applyFont="1" applyFill="1" applyBorder="1" applyAlignment="1">
      <alignment horizontal="left" vertical="center" wrapText="1"/>
    </xf>
    <xf numFmtId="4" fontId="30" fillId="0" borderId="53" xfId="60" applyNumberFormat="1" applyFont="1" applyFill="1" applyBorder="1" applyAlignment="1">
      <alignment horizontal="center" vertical="center" wrapText="1" shrinkToFit="1"/>
    </xf>
    <xf numFmtId="49" fontId="30" fillId="0" borderId="53" xfId="60" applyNumberFormat="1" applyFont="1" applyFill="1" applyBorder="1" applyAlignment="1">
      <alignment horizontal="right" vertical="center" wrapText="1" shrinkToFit="1"/>
    </xf>
    <xf numFmtId="4" fontId="32" fillId="0" borderId="53" xfId="0" applyNumberFormat="1" applyFont="1" applyFill="1" applyBorder="1" applyAlignment="1">
      <alignment horizontal="right" vertical="center" wrapText="1"/>
    </xf>
    <xf numFmtId="49" fontId="32" fillId="0" borderId="53" xfId="0" applyNumberFormat="1" applyFont="1" applyFill="1" applyBorder="1" applyAlignment="1">
      <alignment vertical="center" wrapText="1"/>
    </xf>
    <xf numFmtId="0" fontId="32" fillId="0" borderId="53" xfId="43" applyFont="1" applyFill="1" applyBorder="1" applyAlignment="1">
      <alignment vertical="center" wrapText="1" shrinkToFit="1"/>
    </xf>
    <xf numFmtId="4" fontId="32" fillId="0" borderId="53" xfId="43" applyNumberFormat="1" applyFont="1" applyFill="1" applyBorder="1" applyAlignment="1">
      <alignment horizontal="center" vertical="center" wrapText="1" shrinkToFit="1"/>
    </xf>
    <xf numFmtId="0" fontId="32" fillId="0" borderId="53" xfId="43" applyFont="1" applyFill="1" applyBorder="1" applyAlignment="1">
      <alignment horizontal="center" vertical="center" wrapText="1" shrinkToFit="1"/>
    </xf>
    <xf numFmtId="4" fontId="30" fillId="0" borderId="53" xfId="0" applyNumberFormat="1" applyFont="1" applyFill="1" applyBorder="1" applyAlignment="1">
      <alignment wrapText="1"/>
    </xf>
    <xf numFmtId="166" fontId="34" fillId="0" borderId="53" xfId="0" applyNumberFormat="1" applyFont="1" applyFill="1" applyBorder="1" applyAlignment="1">
      <alignment vertical="center" wrapText="1"/>
    </xf>
    <xf numFmtId="0" fontId="30" fillId="0" borderId="41" xfId="43" applyFont="1" applyFill="1" applyBorder="1" applyAlignment="1">
      <alignment horizontal="left" vertical="center" wrapText="1" shrinkToFit="1"/>
    </xf>
    <xf numFmtId="49" fontId="32" fillId="0" borderId="41" xfId="0" applyNumberFormat="1" applyFont="1" applyFill="1" applyBorder="1" applyAlignment="1">
      <alignment horizontal="right" vertical="center" wrapText="1"/>
    </xf>
    <xf numFmtId="4" fontId="4" fillId="0" borderId="0" xfId="0" applyNumberFormat="1" applyFont="1" applyAlignment="1">
      <alignment wrapText="1"/>
    </xf>
    <xf numFmtId="0" fontId="4" fillId="0" borderId="0" xfId="0" applyFont="1"/>
    <xf numFmtId="0" fontId="30" fillId="0" borderId="36" xfId="0" applyFont="1" applyFill="1" applyBorder="1" applyAlignment="1">
      <alignment horizontal="left" vertical="center" wrapText="1"/>
    </xf>
    <xf numFmtId="0" fontId="30" fillId="0" borderId="36" xfId="0" applyFont="1" applyFill="1" applyBorder="1" applyAlignment="1">
      <alignment horizontal="center" vertical="center" wrapText="1"/>
    </xf>
    <xf numFmtId="4" fontId="30" fillId="0" borderId="36" xfId="0" applyNumberFormat="1" applyFont="1" applyFill="1" applyBorder="1" applyAlignment="1">
      <alignment horizontal="right" vertical="center"/>
    </xf>
    <xf numFmtId="0" fontId="30" fillId="0" borderId="36" xfId="0" applyFont="1" applyFill="1" applyBorder="1" applyAlignment="1">
      <alignment wrapText="1"/>
    </xf>
    <xf numFmtId="4" fontId="4" fillId="0" borderId="0" xfId="0" applyNumberFormat="1" applyFont="1" applyFill="1" applyAlignment="1">
      <alignment wrapText="1"/>
    </xf>
    <xf numFmtId="4" fontId="30" fillId="0" borderId="36" xfId="0" applyNumberFormat="1" applyFont="1" applyFill="1" applyBorder="1" applyAlignment="1">
      <alignment vertical="center"/>
    </xf>
    <xf numFmtId="0" fontId="32" fillId="2" borderId="36" xfId="0" applyFont="1" applyFill="1" applyBorder="1" applyAlignment="1">
      <alignment horizontal="left" vertical="center" wrapText="1"/>
    </xf>
    <xf numFmtId="0" fontId="32" fillId="0" borderId="36" xfId="0" applyFont="1" applyFill="1" applyBorder="1" applyAlignment="1">
      <alignment horizontal="left" vertical="center" wrapText="1"/>
    </xf>
    <xf numFmtId="4" fontId="39" fillId="0" borderId="36" xfId="43" applyNumberFormat="1" applyFont="1" applyFill="1" applyBorder="1" applyAlignment="1">
      <alignment horizontal="center" vertical="center" wrapText="1"/>
    </xf>
    <xf numFmtId="0" fontId="34" fillId="2" borderId="36" xfId="0" applyFont="1" applyFill="1" applyBorder="1" applyAlignment="1">
      <alignment horizontal="left" vertical="center" wrapText="1"/>
    </xf>
    <xf numFmtId="0" fontId="34" fillId="2" borderId="36" xfId="0" applyFont="1" applyFill="1" applyBorder="1" applyAlignment="1">
      <alignment vertical="center" wrapText="1"/>
    </xf>
    <xf numFmtId="0" fontId="4" fillId="0" borderId="0" xfId="0" applyFont="1"/>
    <xf numFmtId="0" fontId="30" fillId="0" borderId="36" xfId="43" applyFont="1" applyFill="1" applyBorder="1" applyAlignment="1">
      <alignment horizontal="left" vertical="center" wrapText="1"/>
    </xf>
    <xf numFmtId="0" fontId="30" fillId="0" borderId="36" xfId="60" applyNumberFormat="1" applyFont="1" applyFill="1" applyBorder="1" applyAlignment="1">
      <alignment horizontal="left" vertical="center" wrapText="1" shrinkToFit="1"/>
    </xf>
    <xf numFmtId="0" fontId="30" fillId="0" borderId="54" xfId="43" applyFont="1" applyFill="1" applyBorder="1" applyAlignment="1">
      <alignment horizontal="left" vertical="center" wrapText="1" shrinkToFit="1"/>
    </xf>
    <xf numFmtId="49" fontId="30" fillId="0" borderId="29" xfId="0" applyNumberFormat="1" applyFont="1" applyFill="1" applyBorder="1" applyAlignment="1">
      <alignment horizontal="left" vertical="center" wrapText="1"/>
    </xf>
    <xf numFmtId="4" fontId="33" fillId="0" borderId="36" xfId="43" applyNumberFormat="1" applyFont="1" applyFill="1" applyBorder="1" applyAlignment="1">
      <alignment horizontal="center" vertical="center" wrapText="1"/>
    </xf>
    <xf numFmtId="0" fontId="4" fillId="0" borderId="0" xfId="0" applyFont="1"/>
    <xf numFmtId="0" fontId="4" fillId="0" borderId="0" xfId="0" applyFont="1"/>
    <xf numFmtId="0" fontId="33" fillId="0" borderId="36" xfId="0" applyFont="1" applyFill="1" applyBorder="1" applyAlignment="1">
      <alignment horizontal="left" vertical="center" wrapText="1"/>
    </xf>
    <xf numFmtId="4" fontId="30" fillId="0" borderId="36" xfId="43" applyNumberFormat="1" applyFont="1" applyFill="1" applyBorder="1" applyAlignment="1">
      <alignment horizontal="right" vertical="center"/>
    </xf>
    <xf numFmtId="0" fontId="30" fillId="0" borderId="36" xfId="43" applyFont="1" applyFill="1" applyBorder="1" applyAlignment="1">
      <alignment wrapText="1"/>
    </xf>
    <xf numFmtId="2" fontId="30" fillId="0" borderId="29" xfId="0" applyNumberFormat="1" applyFont="1" applyFill="1" applyBorder="1" applyAlignment="1">
      <alignment horizontal="right" vertical="center"/>
    </xf>
    <xf numFmtId="0" fontId="32" fillId="0" borderId="36" xfId="43" applyFont="1" applyFill="1" applyBorder="1" applyAlignment="1">
      <alignment horizontal="left" vertical="center" wrapText="1" shrinkToFit="1"/>
    </xf>
    <xf numFmtId="0" fontId="39" fillId="0" borderId="36" xfId="0" applyFont="1" applyFill="1" applyBorder="1" applyAlignment="1">
      <alignment horizontal="left" vertical="center" wrapText="1"/>
    </xf>
    <xf numFmtId="0" fontId="34" fillId="0" borderId="36" xfId="0" applyFont="1" applyFill="1" applyBorder="1" applyAlignment="1">
      <alignment horizontal="left" vertical="center" wrapText="1"/>
    </xf>
    <xf numFmtId="0" fontId="30" fillId="0" borderId="53" xfId="0" applyFont="1" applyFill="1" applyBorder="1" applyAlignment="1">
      <alignment horizontal="left" vertical="center" wrapText="1"/>
    </xf>
    <xf numFmtId="0" fontId="30" fillId="0" borderId="53" xfId="0" applyFont="1" applyFill="1" applyBorder="1" applyAlignment="1">
      <alignment wrapText="1"/>
    </xf>
    <xf numFmtId="0" fontId="30" fillId="0" borderId="37" xfId="0" applyNumberFormat="1" applyFont="1" applyFill="1" applyBorder="1" applyAlignment="1">
      <alignment horizontal="left" vertical="center" wrapText="1"/>
    </xf>
    <xf numFmtId="0" fontId="30" fillId="0" borderId="34" xfId="0" applyNumberFormat="1" applyFont="1" applyFill="1" applyBorder="1" applyAlignment="1">
      <alignment horizontal="left" vertical="center" wrapText="1"/>
    </xf>
    <xf numFmtId="0" fontId="30" fillId="0" borderId="29" xfId="0" applyNumberFormat="1" applyFont="1" applyFill="1" applyBorder="1" applyAlignment="1">
      <alignment horizontal="left" vertical="center" wrapText="1"/>
    </xf>
    <xf numFmtId="49" fontId="32" fillId="0" borderId="46" xfId="0" applyNumberFormat="1" applyFont="1" applyFill="1" applyBorder="1" applyAlignment="1">
      <alignment horizontal="right" vertical="center" wrapText="1"/>
    </xf>
    <xf numFmtId="4" fontId="32" fillId="0" borderId="46" xfId="0" applyNumberFormat="1" applyFont="1" applyFill="1" applyBorder="1" applyAlignment="1">
      <alignment horizontal="right" vertical="center" wrapText="1"/>
    </xf>
    <xf numFmtId="49" fontId="32" fillId="0" borderId="46" xfId="0" applyNumberFormat="1" applyFont="1" applyFill="1" applyBorder="1" applyAlignment="1">
      <alignment vertical="center" wrapText="1"/>
    </xf>
    <xf numFmtId="4" fontId="32" fillId="0" borderId="46" xfId="43" applyNumberFormat="1" applyFont="1" applyFill="1" applyBorder="1" applyAlignment="1">
      <alignment horizontal="center" vertical="center" wrapText="1" shrinkToFit="1"/>
    </xf>
    <xf numFmtId="4" fontId="30" fillId="0" borderId="46" xfId="0" applyNumberFormat="1" applyFont="1" applyFill="1" applyBorder="1" applyAlignment="1">
      <alignment wrapText="1"/>
    </xf>
    <xf numFmtId="0" fontId="39" fillId="0" borderId="46" xfId="0" applyFont="1" applyFill="1" applyBorder="1" applyAlignment="1">
      <alignment horizontal="left" vertical="center" wrapText="1"/>
    </xf>
    <xf numFmtId="4" fontId="39" fillId="0" borderId="46" xfId="43" applyNumberFormat="1" applyFont="1" applyFill="1" applyBorder="1" applyAlignment="1">
      <alignment horizontal="center" vertical="center" wrapText="1"/>
    </xf>
    <xf numFmtId="0" fontId="34" fillId="2" borderId="46" xfId="0" applyFont="1" applyFill="1" applyBorder="1" applyAlignment="1">
      <alignment horizontal="left" vertical="center" wrapText="1"/>
    </xf>
    <xf numFmtId="0" fontId="33" fillId="0" borderId="46" xfId="0" applyFont="1" applyFill="1" applyBorder="1" applyAlignment="1">
      <alignment horizontal="left" vertical="center" wrapText="1"/>
    </xf>
    <xf numFmtId="4" fontId="33" fillId="0" borderId="46" xfId="43" applyNumberFormat="1" applyFont="1" applyFill="1" applyBorder="1" applyAlignment="1">
      <alignment horizontal="center" vertical="center" wrapText="1"/>
    </xf>
    <xf numFmtId="0" fontId="40" fillId="36" borderId="23" xfId="0" applyFont="1" applyFill="1" applyBorder="1" applyAlignment="1">
      <alignment horizontal="center" vertical="center" wrapText="1"/>
    </xf>
    <xf numFmtId="0" fontId="40" fillId="36" borderId="1" xfId="0" applyFont="1" applyFill="1" applyBorder="1" applyAlignment="1">
      <alignment horizontal="center" vertical="center" wrapText="1"/>
    </xf>
    <xf numFmtId="0" fontId="4" fillId="0" borderId="0" xfId="0" applyFont="1" applyBorder="1" applyAlignment="1">
      <alignment wrapText="1"/>
    </xf>
    <xf numFmtId="0" fontId="4" fillId="0" borderId="0" xfId="0" applyFont="1"/>
    <xf numFmtId="0" fontId="4" fillId="0" borderId="0" xfId="0" applyFont="1" applyAlignment="1">
      <alignment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xf>
    <xf numFmtId="0" fontId="40" fillId="36" borderId="22" xfId="0" applyFont="1" applyFill="1" applyBorder="1" applyAlignment="1">
      <alignment horizontal="center" vertical="center" wrapText="1"/>
    </xf>
    <xf numFmtId="0" fontId="5" fillId="0" borderId="41" xfId="0" applyFont="1" applyFill="1" applyBorder="1" applyAlignment="1">
      <alignment horizontal="left" vertical="center"/>
    </xf>
    <xf numFmtId="0" fontId="6" fillId="3" borderId="53" xfId="0" applyFont="1" applyFill="1" applyBorder="1" applyAlignment="1">
      <alignment horizontal="center" vertical="center" textRotation="90" wrapText="1"/>
    </xf>
    <xf numFmtId="0" fontId="6" fillId="3" borderId="42" xfId="0" applyFont="1" applyFill="1" applyBorder="1" applyAlignment="1">
      <alignment horizontal="center" vertical="center" textRotation="90" wrapText="1"/>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24" xfId="0" applyFont="1" applyFill="1" applyBorder="1" applyAlignment="1">
      <alignment horizontal="center" vertical="center" textRotation="90"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wrapText="1"/>
    </xf>
    <xf numFmtId="0" fontId="8" fillId="0" borderId="0" xfId="0" applyFont="1" applyFill="1" applyAlignment="1">
      <alignment wrapText="1"/>
    </xf>
    <xf numFmtId="0" fontId="8" fillId="0" borderId="0" xfId="0" applyFont="1" applyFill="1" applyAlignment="1">
      <alignment horizontal="center" wrapText="1"/>
    </xf>
    <xf numFmtId="0" fontId="8" fillId="0" borderId="0" xfId="0" applyFont="1" applyAlignment="1">
      <alignment horizontal="center" wrapText="1"/>
    </xf>
    <xf numFmtId="0" fontId="8" fillId="0" borderId="0" xfId="0" applyFont="1" applyFill="1" applyAlignment="1">
      <alignment horizontal="center" vertical="center" wrapText="1"/>
    </xf>
    <xf numFmtId="0" fontId="8" fillId="0" borderId="0" xfId="0" applyFont="1" applyAlignment="1">
      <alignment horizontal="center" vertical="center" wrapText="1"/>
    </xf>
    <xf numFmtId="0" fontId="12" fillId="0" borderId="0" xfId="0" applyFont="1" applyFill="1" applyAlignment="1">
      <alignment horizontal="center" vertical="center" wrapText="1"/>
    </xf>
    <xf numFmtId="0" fontId="6" fillId="37" borderId="53" xfId="0" applyFont="1" applyFill="1" applyBorder="1" applyAlignment="1">
      <alignment horizontal="center" vertical="center" textRotation="90" wrapText="1"/>
    </xf>
    <xf numFmtId="0" fontId="6" fillId="37" borderId="42" xfId="0" applyFont="1" applyFill="1" applyBorder="1" applyAlignment="1">
      <alignment horizontal="center" vertical="center" textRotation="90" wrapTex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4" xfId="0" applyFont="1" applyFill="1" applyBorder="1" applyAlignment="1">
      <alignment horizontal="center" vertical="center" wrapText="1"/>
    </xf>
    <xf numFmtId="0" fontId="11" fillId="37" borderId="57" xfId="0" applyFont="1" applyFill="1" applyBorder="1" applyAlignment="1">
      <alignment horizontal="center" vertical="center" wrapText="1"/>
    </xf>
    <xf numFmtId="0" fontId="11" fillId="37" borderId="59" xfId="0" applyFont="1" applyFill="1" applyBorder="1" applyAlignment="1">
      <alignment horizontal="center" vertical="center" wrapText="1"/>
    </xf>
    <xf numFmtId="0" fontId="11" fillId="37" borderId="58" xfId="0" applyFont="1" applyFill="1" applyBorder="1" applyAlignment="1">
      <alignment horizontal="center" vertical="center" wrapText="1"/>
    </xf>
    <xf numFmtId="0" fontId="8" fillId="0" borderId="0" xfId="0" applyNumberFormat="1" applyFont="1" applyAlignment="1">
      <alignment horizontal="justify" vertical="center" wrapText="1"/>
    </xf>
    <xf numFmtId="0" fontId="8" fillId="0" borderId="0" xfId="0" applyFont="1" applyAlignment="1">
      <alignment horizontal="center"/>
    </xf>
    <xf numFmtId="0" fontId="5" fillId="0" borderId="0" xfId="0" applyNumberFormat="1" applyFont="1" applyAlignment="1">
      <alignment horizontal="left"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5" fillId="0" borderId="0" xfId="0" applyNumberFormat="1" applyFont="1" applyAlignment="1">
      <alignment horizontal="left"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8" fillId="0" borderId="0" xfId="0" applyNumberFormat="1" applyFont="1" applyFill="1" applyAlignment="1">
      <alignment horizontal="left" vertical="top"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5" xfId="0" applyFont="1" applyBorder="1" applyAlignment="1">
      <alignment horizontal="justify" vertical="center"/>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0" fillId="0" borderId="4" xfId="0" applyBorder="1" applyAlignment="1">
      <alignment vertical="center" wrapText="1"/>
    </xf>
    <xf numFmtId="0" fontId="0" fillId="0" borderId="8" xfId="0" applyBorder="1" applyAlignment="1">
      <alignmen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justify" vertical="top" wrapText="1"/>
    </xf>
    <xf numFmtId="0" fontId="8" fillId="0" borderId="9" xfId="0" applyFont="1" applyBorder="1" applyAlignment="1">
      <alignment horizontal="justify" vertical="top" wrapText="1"/>
    </xf>
    <xf numFmtId="0" fontId="8" fillId="0" borderId="6" xfId="0" applyFont="1" applyBorder="1" applyAlignment="1">
      <alignment horizontal="justify" vertical="top" wrapText="1"/>
    </xf>
    <xf numFmtId="0" fontId="8" fillId="0" borderId="11"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5" xfId="0" applyFont="1" applyBorder="1" applyAlignment="1">
      <alignment horizontal="justify" wrapText="1"/>
    </xf>
    <xf numFmtId="0" fontId="8" fillId="0" borderId="4" xfId="0" applyFont="1" applyBorder="1" applyAlignment="1">
      <alignment horizontal="justify" wrapText="1"/>
    </xf>
    <xf numFmtId="0" fontId="8" fillId="0" borderId="8" xfId="0" applyFont="1" applyBorder="1" applyAlignment="1">
      <alignment horizontal="justify" wrapText="1"/>
    </xf>
    <xf numFmtId="0" fontId="13" fillId="0" borderId="5" xfId="0" applyFont="1" applyBorder="1" applyAlignment="1">
      <alignment horizontal="justify" wrapText="1"/>
    </xf>
    <xf numFmtId="0" fontId="13" fillId="0" borderId="4" xfId="0" applyFont="1" applyBorder="1" applyAlignment="1">
      <alignment horizontal="justify" wrapText="1"/>
    </xf>
    <xf numFmtId="0" fontId="13" fillId="0" borderId="8" xfId="0" applyFont="1" applyBorder="1" applyAlignment="1">
      <alignment horizontal="justify" wrapText="1"/>
    </xf>
    <xf numFmtId="0" fontId="8" fillId="0" borderId="12" xfId="0" applyFont="1" applyBorder="1" applyAlignment="1">
      <alignment horizontal="left" vertical="center" wrapText="1"/>
    </xf>
    <xf numFmtId="0" fontId="13" fillId="0" borderId="3" xfId="0" applyFont="1" applyBorder="1" applyAlignment="1">
      <alignment horizontal="justify" wrapText="1"/>
    </xf>
    <xf numFmtId="0" fontId="13" fillId="0" borderId="10" xfId="0" applyFont="1" applyBorder="1" applyAlignment="1">
      <alignment horizontal="justify" wrapText="1"/>
    </xf>
    <xf numFmtId="0" fontId="13" fillId="0" borderId="2" xfId="0" applyFont="1" applyBorder="1" applyAlignment="1">
      <alignment horizontal="justify"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vertical="top" wrapText="1"/>
    </xf>
    <xf numFmtId="0" fontId="8" fillId="0" borderId="4" xfId="0" applyFont="1" applyBorder="1" applyAlignment="1">
      <alignment vertical="top" wrapText="1"/>
    </xf>
    <xf numFmtId="0" fontId="8" fillId="0" borderId="8" xfId="0" applyFont="1" applyBorder="1" applyAlignment="1">
      <alignment vertical="top" wrapText="1"/>
    </xf>
    <xf numFmtId="0" fontId="8" fillId="0" borderId="5" xfId="0" applyFont="1" applyBorder="1" applyAlignment="1">
      <alignment wrapText="1"/>
    </xf>
    <xf numFmtId="0" fontId="8" fillId="0" borderId="4" xfId="0" applyFont="1" applyBorder="1" applyAlignment="1">
      <alignment wrapText="1"/>
    </xf>
    <xf numFmtId="0" fontId="8" fillId="0" borderId="8" xfId="0" applyFont="1" applyBorder="1" applyAlignment="1">
      <alignment wrapText="1"/>
    </xf>
    <xf numFmtId="0" fontId="8" fillId="0" borderId="5" xfId="0" applyFont="1" applyBorder="1" applyAlignment="1">
      <alignment horizontal="justify" vertical="top" wrapText="1"/>
    </xf>
    <xf numFmtId="0" fontId="8" fillId="0" borderId="4" xfId="0" applyFont="1" applyBorder="1" applyAlignment="1">
      <alignment horizontal="justify" vertical="top" wrapText="1"/>
    </xf>
    <xf numFmtId="0" fontId="8" fillId="0" borderId="8" xfId="0" applyFont="1" applyBorder="1" applyAlignment="1">
      <alignment horizontal="justify" vertical="top" wrapText="1"/>
    </xf>
    <xf numFmtId="0" fontId="8" fillId="0" borderId="3" xfId="0" applyFont="1" applyBorder="1" applyAlignment="1">
      <alignment horizontal="justify" vertical="top" wrapText="1"/>
    </xf>
    <xf numFmtId="0" fontId="8" fillId="0" borderId="10" xfId="0" applyFont="1" applyBorder="1" applyAlignment="1">
      <alignment horizontal="justify" vertical="top" wrapText="1"/>
    </xf>
    <xf numFmtId="0" fontId="8" fillId="0" borderId="2" xfId="0" applyFont="1" applyBorder="1" applyAlignment="1">
      <alignment horizontal="justify"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6" xfId="0" applyFont="1" applyBorder="1" applyAlignment="1">
      <alignment horizontal="left" vertical="top" wrapText="1"/>
    </xf>
    <xf numFmtId="0" fontId="8" fillId="0" borderId="3"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wrapText="1"/>
    </xf>
    <xf numFmtId="0" fontId="8" fillId="0" borderId="4" xfId="0" applyFont="1" applyBorder="1" applyAlignment="1">
      <alignment horizontal="left" wrapText="1"/>
    </xf>
    <xf numFmtId="0" fontId="8" fillId="0" borderId="8" xfId="0" applyFont="1" applyBorder="1" applyAlignment="1">
      <alignment horizontal="left" wrapText="1"/>
    </xf>
  </cellXfs>
  <cellStyles count="66">
    <cellStyle name="20% - Акцент1" xfId="20" builtinId="30" customBuiltin="1"/>
    <cellStyle name="20% - Акцент1 2" xfId="44"/>
    <cellStyle name="20% - Акцент2" xfId="24" builtinId="34" customBuiltin="1"/>
    <cellStyle name="20% - Акцент2 2" xfId="45"/>
    <cellStyle name="20% - Акцент3" xfId="28" builtinId="38" customBuiltin="1"/>
    <cellStyle name="20% - Акцент3 2" xfId="46"/>
    <cellStyle name="20% - Акцент4" xfId="32" builtinId="42" customBuiltin="1"/>
    <cellStyle name="20% - Акцент4 2" xfId="47"/>
    <cellStyle name="20% - Акцент5" xfId="36" builtinId="46" customBuiltin="1"/>
    <cellStyle name="20% - Акцент5 2" xfId="48"/>
    <cellStyle name="20% - Акцент6" xfId="40" builtinId="50" customBuiltin="1"/>
    <cellStyle name="20% - Акцент6 2" xfId="49"/>
    <cellStyle name="40% - Акцент1" xfId="21" builtinId="31" customBuiltin="1"/>
    <cellStyle name="40% - Акцент1 2" xfId="50"/>
    <cellStyle name="40% - Акцент2" xfId="25" builtinId="35" customBuiltin="1"/>
    <cellStyle name="40% - Акцент2 2" xfId="51"/>
    <cellStyle name="40% - Акцент3" xfId="29" builtinId="39" customBuiltin="1"/>
    <cellStyle name="40% - Акцент3 2" xfId="52"/>
    <cellStyle name="40% - Акцент4" xfId="33" builtinId="43" customBuiltin="1"/>
    <cellStyle name="40% - Акцент4 2" xfId="53"/>
    <cellStyle name="40% - Акцент5" xfId="37" builtinId="47" customBuiltin="1"/>
    <cellStyle name="40% - Акцент5 2" xfId="54"/>
    <cellStyle name="40% - Акцент6" xfId="41" builtinId="51" customBuiltin="1"/>
    <cellStyle name="40% - Акцент6 2" xfId="55"/>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1" builtinId="20" customBuiltin="1"/>
    <cellStyle name="Вывод" xfId="12" builtinId="21" customBuiltin="1"/>
    <cellStyle name="Вычисление" xfId="13" builtinId="22" customBuiltin="1"/>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8" builtinId="25" customBuiltin="1"/>
    <cellStyle name="Контрольная ячейка" xfId="15" builtinId="23" customBuiltin="1"/>
    <cellStyle name="Название" xfId="3" builtinId="15" customBuiltin="1"/>
    <cellStyle name="Нейтральный" xfId="10" builtinId="28" customBuiltin="1"/>
    <cellStyle name="Обычный" xfId="0" builtinId="0"/>
    <cellStyle name="Обычный 11" xfId="63"/>
    <cellStyle name="Обычный 11 3" xfId="64"/>
    <cellStyle name="Обычный 2" xfId="43"/>
    <cellStyle name="Обычный 3" xfId="56"/>
    <cellStyle name="Обычный 4" xfId="61"/>
    <cellStyle name="Обычный 4 2" xfId="65"/>
    <cellStyle name="Обычный 9" xfId="60"/>
    <cellStyle name="Плохой" xfId="9" builtinId="27" customBuiltin="1"/>
    <cellStyle name="Пояснение" xfId="17" builtinId="53" customBuiltin="1"/>
    <cellStyle name="Примечание" xfId="62" builtinId="10" customBuiltin="1"/>
    <cellStyle name="Примечание 2" xfId="58"/>
    <cellStyle name="Примечание 3" xfId="57"/>
    <cellStyle name="Связанная ячейка" xfId="14" builtinId="24" customBuiltin="1"/>
    <cellStyle name="Стиль 1" xfId="59"/>
    <cellStyle name="Текст предупреждения" xfId="16" builtinId="11" customBuiltin="1"/>
    <cellStyle name="Финансовый" xfId="1" builtinId="3"/>
    <cellStyle name="Финансовый 6" xfId="2"/>
    <cellStyle name="Хороший" xfId="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85"/>
  <sheetViews>
    <sheetView tabSelected="1" zoomScale="70" zoomScaleNormal="70" workbookViewId="0">
      <selection activeCell="F100" sqref="F100"/>
    </sheetView>
  </sheetViews>
  <sheetFormatPr defaultRowHeight="15" x14ac:dyDescent="0.25"/>
  <cols>
    <col min="1" max="1" width="26.42578125" customWidth="1"/>
    <col min="2" max="2" width="16.28515625" customWidth="1"/>
    <col min="3" max="3" width="15.140625" customWidth="1"/>
    <col min="4" max="4" width="28.42578125" customWidth="1"/>
    <col min="5" max="5" width="16.42578125" customWidth="1"/>
    <col min="6" max="6" width="31.28515625" customWidth="1"/>
    <col min="7" max="7" width="100.28515625" customWidth="1"/>
    <col min="8" max="8" width="25.28515625" customWidth="1"/>
  </cols>
  <sheetData>
    <row r="3" spans="1:8" s="95" customFormat="1" ht="16.5" x14ac:dyDescent="0.25">
      <c r="A3" s="96" t="s">
        <v>512</v>
      </c>
    </row>
    <row r="4" spans="1:8" ht="15.75" x14ac:dyDescent="0.25">
      <c r="B4" s="25"/>
      <c r="C4" s="25"/>
      <c r="D4" s="25"/>
      <c r="E4" s="25"/>
      <c r="F4" s="25"/>
      <c r="G4" s="510"/>
      <c r="H4" s="510"/>
    </row>
    <row r="5" spans="1:8" ht="15.75" x14ac:dyDescent="0.25">
      <c r="B5" s="26"/>
      <c r="C5" s="2"/>
      <c r="D5" s="2"/>
      <c r="E5" s="2"/>
      <c r="F5" s="2"/>
      <c r="G5" s="2"/>
      <c r="H5" s="2"/>
    </row>
    <row r="6" spans="1:8" ht="15.75" x14ac:dyDescent="0.25">
      <c r="B6" s="511" t="s">
        <v>524</v>
      </c>
      <c r="C6" s="511"/>
      <c r="D6" s="511"/>
      <c r="E6" s="511"/>
      <c r="F6" s="511"/>
      <c r="G6" s="511"/>
      <c r="H6" s="511"/>
    </row>
    <row r="7" spans="1:8" ht="25.5" customHeight="1" x14ac:dyDescent="0.25">
      <c r="A7" s="505" t="s">
        <v>570</v>
      </c>
      <c r="B7" s="512" t="s">
        <v>513</v>
      </c>
      <c r="C7" s="512" t="s">
        <v>514</v>
      </c>
      <c r="D7" s="512" t="s">
        <v>515</v>
      </c>
      <c r="E7" s="108" t="s">
        <v>516</v>
      </c>
      <c r="F7" s="512" t="s">
        <v>517</v>
      </c>
      <c r="G7" s="512" t="s">
        <v>518</v>
      </c>
      <c r="H7" s="512" t="s">
        <v>519</v>
      </c>
    </row>
    <row r="8" spans="1:8" ht="30" customHeight="1" x14ac:dyDescent="0.25">
      <c r="A8" s="506"/>
      <c r="B8" s="512"/>
      <c r="C8" s="512"/>
      <c r="D8" s="512"/>
      <c r="E8" s="107" t="s">
        <v>520</v>
      </c>
      <c r="F8" s="512"/>
      <c r="G8" s="512"/>
      <c r="H8" s="512"/>
    </row>
    <row r="9" spans="1:8" x14ac:dyDescent="0.25">
      <c r="A9" s="111"/>
      <c r="B9" s="111">
        <v>1</v>
      </c>
      <c r="C9" s="111">
        <v>2</v>
      </c>
      <c r="D9" s="111">
        <v>3</v>
      </c>
      <c r="E9" s="111">
        <v>4</v>
      </c>
      <c r="F9" s="111">
        <v>5</v>
      </c>
      <c r="G9" s="111">
        <v>6</v>
      </c>
      <c r="H9" s="111">
        <v>7</v>
      </c>
    </row>
    <row r="10" spans="1:8" ht="226.5" customHeight="1" x14ac:dyDescent="0.25">
      <c r="A10" s="41" t="s">
        <v>982</v>
      </c>
      <c r="B10" s="42"/>
      <c r="C10" s="91" t="s">
        <v>978</v>
      </c>
      <c r="D10" s="89" t="s">
        <v>980</v>
      </c>
      <c r="E10" s="106">
        <v>300</v>
      </c>
      <c r="F10" s="90" t="s">
        <v>213</v>
      </c>
      <c r="G10" s="90" t="s">
        <v>999</v>
      </c>
      <c r="H10" s="89" t="s">
        <v>979</v>
      </c>
    </row>
    <row r="11" spans="1:8" ht="155.25" customHeight="1" x14ac:dyDescent="0.25">
      <c r="A11" s="41" t="s">
        <v>982</v>
      </c>
      <c r="B11" s="42"/>
      <c r="C11" s="91" t="s">
        <v>978</v>
      </c>
      <c r="D11" s="91" t="s">
        <v>981</v>
      </c>
      <c r="E11" s="106">
        <v>860</v>
      </c>
      <c r="F11" s="90" t="s">
        <v>667</v>
      </c>
      <c r="G11" s="90" t="s">
        <v>998</v>
      </c>
      <c r="H11" s="89" t="s">
        <v>979</v>
      </c>
    </row>
    <row r="12" spans="1:8" s="112" customFormat="1" ht="49.5" customHeight="1" x14ac:dyDescent="0.25">
      <c r="A12" s="105" t="s">
        <v>1052</v>
      </c>
      <c r="B12" s="104"/>
      <c r="C12" s="109"/>
      <c r="D12" s="109"/>
      <c r="E12" s="110">
        <f>E10+E11</f>
        <v>1160</v>
      </c>
      <c r="F12" s="103"/>
      <c r="G12" s="103"/>
      <c r="H12" s="72"/>
    </row>
    <row r="13" spans="1:8" ht="66.75" customHeight="1" x14ac:dyDescent="0.25">
      <c r="A13" s="41" t="s">
        <v>576</v>
      </c>
      <c r="B13" s="91" t="s">
        <v>172</v>
      </c>
      <c r="C13" s="91" t="s">
        <v>978</v>
      </c>
      <c r="D13" s="91" t="s">
        <v>173</v>
      </c>
      <c r="E13" s="106">
        <v>30</v>
      </c>
      <c r="F13" s="90" t="s">
        <v>1064</v>
      </c>
      <c r="G13" s="90" t="s">
        <v>578</v>
      </c>
      <c r="H13" s="89" t="s">
        <v>985</v>
      </c>
    </row>
    <row r="14" spans="1:8" ht="72" customHeight="1" x14ac:dyDescent="0.25">
      <c r="A14" s="41" t="s">
        <v>576</v>
      </c>
      <c r="B14" s="91" t="s">
        <v>175</v>
      </c>
      <c r="C14" s="91" t="s">
        <v>978</v>
      </c>
      <c r="D14" s="91" t="s">
        <v>176</v>
      </c>
      <c r="E14" s="106">
        <v>460</v>
      </c>
      <c r="F14" s="90" t="s">
        <v>579</v>
      </c>
      <c r="G14" s="90" t="s">
        <v>578</v>
      </c>
      <c r="H14" s="89" t="s">
        <v>985</v>
      </c>
    </row>
    <row r="15" spans="1:8" s="29" customFormat="1" ht="63.75" x14ac:dyDescent="0.25">
      <c r="A15" s="41" t="s">
        <v>576</v>
      </c>
      <c r="B15" s="91" t="s">
        <v>179</v>
      </c>
      <c r="C15" s="91" t="s">
        <v>978</v>
      </c>
      <c r="D15" s="91" t="s">
        <v>180</v>
      </c>
      <c r="E15" s="106">
        <v>1300</v>
      </c>
      <c r="F15" s="90" t="s">
        <v>580</v>
      </c>
      <c r="G15" s="90" t="s">
        <v>581</v>
      </c>
      <c r="H15" s="89" t="s">
        <v>985</v>
      </c>
    </row>
    <row r="16" spans="1:8" s="29" customFormat="1" ht="163.5" customHeight="1" x14ac:dyDescent="0.25">
      <c r="A16" s="41" t="s">
        <v>576</v>
      </c>
      <c r="B16" s="91" t="s">
        <v>183</v>
      </c>
      <c r="C16" s="91" t="s">
        <v>978</v>
      </c>
      <c r="D16" s="91" t="s">
        <v>184</v>
      </c>
      <c r="E16" s="106">
        <v>1400</v>
      </c>
      <c r="F16" s="90" t="s">
        <v>983</v>
      </c>
      <c r="G16" s="90" t="s">
        <v>984</v>
      </c>
      <c r="H16" s="89" t="s">
        <v>986</v>
      </c>
    </row>
    <row r="17" spans="1:8" s="29" customFormat="1" ht="158.25" customHeight="1" x14ac:dyDescent="0.25">
      <c r="A17" s="41" t="s">
        <v>576</v>
      </c>
      <c r="B17" s="91" t="s">
        <v>185</v>
      </c>
      <c r="C17" s="91" t="s">
        <v>978</v>
      </c>
      <c r="D17" s="91" t="s">
        <v>186</v>
      </c>
      <c r="E17" s="106">
        <v>1400</v>
      </c>
      <c r="F17" s="90" t="s">
        <v>983</v>
      </c>
      <c r="G17" s="90" t="s">
        <v>984</v>
      </c>
      <c r="H17" s="89" t="s">
        <v>986</v>
      </c>
    </row>
    <row r="18" spans="1:8" s="29" customFormat="1" ht="63.75" x14ac:dyDescent="0.25">
      <c r="A18" s="41" t="s">
        <v>576</v>
      </c>
      <c r="B18" s="91" t="s">
        <v>187</v>
      </c>
      <c r="C18" s="91" t="s">
        <v>978</v>
      </c>
      <c r="D18" s="91" t="s">
        <v>188</v>
      </c>
      <c r="E18" s="106">
        <v>1375</v>
      </c>
      <c r="F18" s="90" t="s">
        <v>582</v>
      </c>
      <c r="G18" s="90" t="s">
        <v>581</v>
      </c>
      <c r="H18" s="89" t="s">
        <v>985</v>
      </c>
    </row>
    <row r="19" spans="1:8" s="29" customFormat="1" ht="57" customHeight="1" x14ac:dyDescent="0.25">
      <c r="A19" s="105" t="s">
        <v>1053</v>
      </c>
      <c r="B19" s="109"/>
      <c r="C19" s="109"/>
      <c r="D19" s="109"/>
      <c r="E19" s="110">
        <f>E18+E17+E16+E15+E14+E13</f>
        <v>5965</v>
      </c>
      <c r="F19" s="103"/>
      <c r="G19" s="103"/>
      <c r="H19" s="72"/>
    </row>
    <row r="20" spans="1:8" ht="63.75" x14ac:dyDescent="0.25">
      <c r="A20" s="41" t="s">
        <v>586</v>
      </c>
      <c r="B20" s="91" t="s">
        <v>200</v>
      </c>
      <c r="C20" s="91" t="s">
        <v>978</v>
      </c>
      <c r="D20" s="91" t="s">
        <v>201</v>
      </c>
      <c r="E20" s="106">
        <v>2105.0880000000002</v>
      </c>
      <c r="F20" s="89" t="s">
        <v>226</v>
      </c>
      <c r="G20" s="90" t="s">
        <v>601</v>
      </c>
      <c r="H20" s="89" t="s">
        <v>987</v>
      </c>
    </row>
    <row r="21" spans="1:8" s="112" customFormat="1" ht="36.75" customHeight="1" x14ac:dyDescent="0.25">
      <c r="A21" s="105" t="s">
        <v>1054</v>
      </c>
      <c r="B21" s="109"/>
      <c r="C21" s="109"/>
      <c r="D21" s="109"/>
      <c r="E21" s="110">
        <f>E20</f>
        <v>2105.0880000000002</v>
      </c>
      <c r="F21" s="72"/>
      <c r="G21" s="103"/>
      <c r="H21" s="72"/>
    </row>
    <row r="22" spans="1:8" ht="76.5" x14ac:dyDescent="0.25">
      <c r="A22" s="41" t="s">
        <v>588</v>
      </c>
      <c r="B22" s="91" t="s">
        <v>487</v>
      </c>
      <c r="C22" s="91" t="s">
        <v>989</v>
      </c>
      <c r="D22" s="91" t="s">
        <v>488</v>
      </c>
      <c r="E22" s="106">
        <v>11550</v>
      </c>
      <c r="F22" s="90" t="s">
        <v>592</v>
      </c>
      <c r="G22" s="90" t="s">
        <v>589</v>
      </c>
      <c r="H22" s="89" t="s">
        <v>979</v>
      </c>
    </row>
    <row r="23" spans="1:8" s="112" customFormat="1" ht="78.75" x14ac:dyDescent="0.25">
      <c r="A23" s="105" t="s">
        <v>1055</v>
      </c>
      <c r="B23" s="109"/>
      <c r="C23" s="109"/>
      <c r="D23" s="109"/>
      <c r="E23" s="110">
        <f>E22</f>
        <v>11550</v>
      </c>
      <c r="F23" s="103"/>
      <c r="G23" s="103"/>
      <c r="H23" s="72"/>
    </row>
    <row r="24" spans="1:8" ht="84.75" customHeight="1" x14ac:dyDescent="0.25">
      <c r="A24" s="41" t="s">
        <v>571</v>
      </c>
      <c r="B24" s="91" t="s">
        <v>286</v>
      </c>
      <c r="C24" s="91" t="s">
        <v>978</v>
      </c>
      <c r="D24" s="91" t="s">
        <v>901</v>
      </c>
      <c r="E24" s="106">
        <v>1712</v>
      </c>
      <c r="F24" s="90" t="s">
        <v>148</v>
      </c>
      <c r="G24" s="90" t="s">
        <v>1000</v>
      </c>
      <c r="H24" s="89" t="s">
        <v>979</v>
      </c>
    </row>
    <row r="25" spans="1:8" ht="165.75" customHeight="1" x14ac:dyDescent="0.25">
      <c r="A25" s="41" t="s">
        <v>571</v>
      </c>
      <c r="B25" s="91" t="s">
        <v>290</v>
      </c>
      <c r="C25" s="91" t="s">
        <v>990</v>
      </c>
      <c r="D25" s="91" t="s">
        <v>907</v>
      </c>
      <c r="E25" s="106">
        <v>20000</v>
      </c>
      <c r="F25" s="90" t="s">
        <v>991</v>
      </c>
      <c r="G25" s="90" t="s">
        <v>1001</v>
      </c>
      <c r="H25" s="89" t="s">
        <v>979</v>
      </c>
    </row>
    <row r="26" spans="1:8" ht="306.75" customHeight="1" x14ac:dyDescent="0.25">
      <c r="A26" s="41" t="s">
        <v>571</v>
      </c>
      <c r="B26" s="91" t="s">
        <v>292</v>
      </c>
      <c r="C26" s="91" t="s">
        <v>990</v>
      </c>
      <c r="D26" s="91" t="s">
        <v>911</v>
      </c>
      <c r="E26" s="106">
        <v>210</v>
      </c>
      <c r="F26" s="90" t="s">
        <v>573</v>
      </c>
      <c r="G26" s="90" t="s">
        <v>1162</v>
      </c>
      <c r="H26" s="89" t="s">
        <v>979</v>
      </c>
    </row>
    <row r="27" spans="1:8" ht="240.75" customHeight="1" x14ac:dyDescent="0.25">
      <c r="A27" s="41" t="s">
        <v>571</v>
      </c>
      <c r="B27" s="91" t="s">
        <v>913</v>
      </c>
      <c r="C27" s="91" t="s">
        <v>990</v>
      </c>
      <c r="D27" s="91" t="s">
        <v>914</v>
      </c>
      <c r="E27" s="106">
        <v>350</v>
      </c>
      <c r="F27" s="90" t="s">
        <v>1260</v>
      </c>
      <c r="G27" s="90" t="s">
        <v>992</v>
      </c>
      <c r="H27" s="89" t="s">
        <v>979</v>
      </c>
    </row>
    <row r="28" spans="1:8" ht="149.25" customHeight="1" x14ac:dyDescent="0.25">
      <c r="A28" s="41" t="s">
        <v>571</v>
      </c>
      <c r="B28" s="91" t="s">
        <v>915</v>
      </c>
      <c r="C28" s="91" t="s">
        <v>990</v>
      </c>
      <c r="D28" s="91" t="s">
        <v>916</v>
      </c>
      <c r="E28" s="106">
        <v>5000</v>
      </c>
      <c r="F28" s="90" t="s">
        <v>994</v>
      </c>
      <c r="G28" s="90" t="s">
        <v>993</v>
      </c>
      <c r="H28" s="89" t="s">
        <v>979</v>
      </c>
    </row>
    <row r="29" spans="1:8" ht="150.75" customHeight="1" x14ac:dyDescent="0.25">
      <c r="A29" s="41" t="s">
        <v>571</v>
      </c>
      <c r="B29" s="91" t="s">
        <v>293</v>
      </c>
      <c r="C29" s="91" t="s">
        <v>990</v>
      </c>
      <c r="D29" s="91" t="s">
        <v>918</v>
      </c>
      <c r="E29" s="106">
        <v>1800</v>
      </c>
      <c r="F29" s="90" t="s">
        <v>575</v>
      </c>
      <c r="G29" s="90" t="s">
        <v>574</v>
      </c>
      <c r="H29" s="89" t="s">
        <v>979</v>
      </c>
    </row>
    <row r="30" spans="1:8" ht="63" customHeight="1" x14ac:dyDescent="0.25">
      <c r="A30" s="41" t="s">
        <v>571</v>
      </c>
      <c r="B30" s="91" t="s">
        <v>294</v>
      </c>
      <c r="C30" s="91" t="s">
        <v>978</v>
      </c>
      <c r="D30" s="91" t="s">
        <v>945</v>
      </c>
      <c r="E30" s="106">
        <v>1191.52</v>
      </c>
      <c r="F30" s="90" t="s">
        <v>572</v>
      </c>
      <c r="G30" s="90" t="s">
        <v>995</v>
      </c>
      <c r="H30" s="89" t="s">
        <v>979</v>
      </c>
    </row>
    <row r="31" spans="1:8" ht="106.5" customHeight="1" x14ac:dyDescent="0.25">
      <c r="A31" s="41" t="s">
        <v>571</v>
      </c>
      <c r="B31" s="91" t="s">
        <v>946</v>
      </c>
      <c r="C31" s="91" t="s">
        <v>978</v>
      </c>
      <c r="D31" s="91" t="s">
        <v>947</v>
      </c>
      <c r="E31" s="106">
        <v>1300</v>
      </c>
      <c r="F31" s="90" t="s">
        <v>996</v>
      </c>
      <c r="G31" s="90" t="s">
        <v>997</v>
      </c>
      <c r="H31" s="89" t="s">
        <v>979</v>
      </c>
    </row>
    <row r="32" spans="1:8" s="112" customFormat="1" ht="76.5" customHeight="1" x14ac:dyDescent="0.25">
      <c r="A32" s="105" t="s">
        <v>1056</v>
      </c>
      <c r="B32" s="109"/>
      <c r="C32" s="109"/>
      <c r="D32" s="109"/>
      <c r="E32" s="110">
        <f>E31+E30+E29+E28+E27+E26+E25+E24</f>
        <v>31563.52</v>
      </c>
      <c r="F32" s="103"/>
      <c r="G32" s="103"/>
      <c r="H32" s="72"/>
    </row>
    <row r="33" spans="1:8" ht="76.5" x14ac:dyDescent="0.25">
      <c r="A33" s="41" t="s">
        <v>593</v>
      </c>
      <c r="B33" s="91" t="s">
        <v>548</v>
      </c>
      <c r="C33" s="91" t="s">
        <v>1002</v>
      </c>
      <c r="D33" s="91" t="s">
        <v>549</v>
      </c>
      <c r="E33" s="106">
        <v>1401.54</v>
      </c>
      <c r="F33" s="90" t="s">
        <v>1003</v>
      </c>
      <c r="G33" s="90" t="s">
        <v>1004</v>
      </c>
      <c r="H33" s="89" t="s">
        <v>985</v>
      </c>
    </row>
    <row r="34" spans="1:8" ht="63.75" x14ac:dyDescent="0.25">
      <c r="A34" s="41" t="s">
        <v>593</v>
      </c>
      <c r="B34" s="91" t="s">
        <v>550</v>
      </c>
      <c r="C34" s="91" t="s">
        <v>1002</v>
      </c>
      <c r="D34" s="91" t="s">
        <v>551</v>
      </c>
      <c r="E34" s="106">
        <v>770</v>
      </c>
      <c r="F34" s="90" t="s">
        <v>1005</v>
      </c>
      <c r="G34" s="90" t="s">
        <v>1006</v>
      </c>
      <c r="H34" s="89" t="s">
        <v>985</v>
      </c>
    </row>
    <row r="35" spans="1:8" ht="63.75" x14ac:dyDescent="0.25">
      <c r="A35" s="41" t="s">
        <v>593</v>
      </c>
      <c r="B35" s="91" t="s">
        <v>552</v>
      </c>
      <c r="C35" s="91" t="s">
        <v>1002</v>
      </c>
      <c r="D35" s="91" t="s">
        <v>553</v>
      </c>
      <c r="E35" s="106">
        <v>3950</v>
      </c>
      <c r="F35" s="90" t="s">
        <v>1007</v>
      </c>
      <c r="G35" s="90" t="s">
        <v>1008</v>
      </c>
      <c r="H35" s="89" t="s">
        <v>985</v>
      </c>
    </row>
    <row r="36" spans="1:8" ht="137.25" customHeight="1" x14ac:dyDescent="0.25">
      <c r="A36" s="41" t="s">
        <v>593</v>
      </c>
      <c r="B36" s="91" t="s">
        <v>554</v>
      </c>
      <c r="C36" s="91" t="s">
        <v>1002</v>
      </c>
      <c r="D36" s="91" t="s">
        <v>555</v>
      </c>
      <c r="E36" s="106">
        <v>596.48914000000002</v>
      </c>
      <c r="F36" s="90" t="s">
        <v>819</v>
      </c>
      <c r="G36" s="90" t="s">
        <v>1009</v>
      </c>
      <c r="H36" s="89" t="s">
        <v>985</v>
      </c>
    </row>
    <row r="37" spans="1:8" ht="63.75" x14ac:dyDescent="0.25">
      <c r="A37" s="41" t="s">
        <v>593</v>
      </c>
      <c r="B37" s="91" t="s">
        <v>556</v>
      </c>
      <c r="C37" s="91" t="s">
        <v>1002</v>
      </c>
      <c r="D37" s="91" t="s">
        <v>557</v>
      </c>
      <c r="E37" s="106">
        <v>189.46369999999999</v>
      </c>
      <c r="F37" s="90" t="s">
        <v>565</v>
      </c>
      <c r="G37" s="90" t="s">
        <v>1010</v>
      </c>
      <c r="H37" s="89" t="s">
        <v>985</v>
      </c>
    </row>
    <row r="38" spans="1:8" ht="80.25" customHeight="1" x14ac:dyDescent="0.25">
      <c r="A38" s="41" t="s">
        <v>593</v>
      </c>
      <c r="B38" s="91" t="s">
        <v>558</v>
      </c>
      <c r="C38" s="91" t="s">
        <v>1002</v>
      </c>
      <c r="D38" s="91" t="s">
        <v>559</v>
      </c>
      <c r="E38" s="106">
        <v>160.18</v>
      </c>
      <c r="F38" s="90" t="s">
        <v>566</v>
      </c>
      <c r="G38" s="90" t="s">
        <v>1011</v>
      </c>
      <c r="H38" s="89" t="s">
        <v>985</v>
      </c>
    </row>
    <row r="39" spans="1:8" ht="76.5" x14ac:dyDescent="0.25">
      <c r="A39" s="41" t="s">
        <v>593</v>
      </c>
      <c r="B39" s="91" t="s">
        <v>560</v>
      </c>
      <c r="C39" s="91" t="s">
        <v>1002</v>
      </c>
      <c r="D39" s="91" t="s">
        <v>561</v>
      </c>
      <c r="E39" s="106">
        <v>131.35599999999999</v>
      </c>
      <c r="F39" s="90" t="s">
        <v>594</v>
      </c>
      <c r="G39" s="90" t="s">
        <v>1012</v>
      </c>
      <c r="H39" s="89" t="s">
        <v>985</v>
      </c>
    </row>
    <row r="40" spans="1:8" ht="63.75" x14ac:dyDescent="0.25">
      <c r="A40" s="41" t="s">
        <v>593</v>
      </c>
      <c r="B40" s="91" t="s">
        <v>562</v>
      </c>
      <c r="C40" s="91" t="s">
        <v>1002</v>
      </c>
      <c r="D40" s="91" t="s">
        <v>563</v>
      </c>
      <c r="E40" s="106">
        <v>3500</v>
      </c>
      <c r="F40" s="90" t="s">
        <v>802</v>
      </c>
      <c r="G40" s="90" t="s">
        <v>1013</v>
      </c>
      <c r="H40" s="89" t="s">
        <v>985</v>
      </c>
    </row>
    <row r="41" spans="1:8" ht="63.75" x14ac:dyDescent="0.25">
      <c r="A41" s="41" t="s">
        <v>593</v>
      </c>
      <c r="B41" s="91" t="s">
        <v>800</v>
      </c>
      <c r="C41" s="91" t="s">
        <v>1002</v>
      </c>
      <c r="D41" s="91" t="s">
        <v>801</v>
      </c>
      <c r="E41" s="106">
        <v>12000</v>
      </c>
      <c r="F41" s="90" t="s">
        <v>802</v>
      </c>
      <c r="G41" s="90" t="s">
        <v>1013</v>
      </c>
      <c r="H41" s="89" t="s">
        <v>985</v>
      </c>
    </row>
    <row r="42" spans="1:8" s="112" customFormat="1" ht="63.75" x14ac:dyDescent="0.25">
      <c r="A42" s="483" t="s">
        <v>593</v>
      </c>
      <c r="B42" s="470" t="s">
        <v>1261</v>
      </c>
      <c r="C42" s="91" t="s">
        <v>1002</v>
      </c>
      <c r="D42" s="470" t="s">
        <v>1262</v>
      </c>
      <c r="E42" s="480">
        <v>31131.53</v>
      </c>
      <c r="F42" s="90" t="s">
        <v>802</v>
      </c>
      <c r="G42" s="90" t="s">
        <v>1013</v>
      </c>
      <c r="H42" s="89" t="s">
        <v>985</v>
      </c>
    </row>
    <row r="43" spans="1:8" s="112" customFormat="1" ht="153" x14ac:dyDescent="0.25">
      <c r="A43" s="41" t="s">
        <v>593</v>
      </c>
      <c r="B43" s="470" t="s">
        <v>1255</v>
      </c>
      <c r="C43" s="91" t="s">
        <v>1002</v>
      </c>
      <c r="D43" s="470" t="s">
        <v>833</v>
      </c>
      <c r="E43" s="480">
        <v>298</v>
      </c>
      <c r="F43" s="473" t="s">
        <v>1258</v>
      </c>
      <c r="G43" s="90" t="s">
        <v>1259</v>
      </c>
      <c r="H43" s="89" t="s">
        <v>985</v>
      </c>
    </row>
    <row r="44" spans="1:8" s="112" customFormat="1" ht="63" x14ac:dyDescent="0.25">
      <c r="A44" s="105" t="s">
        <v>1057</v>
      </c>
      <c r="B44" s="109"/>
      <c r="C44" s="109"/>
      <c r="D44" s="109"/>
      <c r="E44" s="110">
        <f>E41+E40+E39+E38+E37+E36+E35+E34+E33+E43+E42</f>
        <v>54128.558839999998</v>
      </c>
      <c r="F44" s="103"/>
      <c r="G44" s="103"/>
      <c r="H44" s="72"/>
    </row>
    <row r="45" spans="1:8" ht="76.5" x14ac:dyDescent="0.25">
      <c r="A45" s="41" t="s">
        <v>596</v>
      </c>
      <c r="B45" s="91" t="s">
        <v>301</v>
      </c>
      <c r="C45" s="91" t="s">
        <v>978</v>
      </c>
      <c r="D45" s="91" t="s">
        <v>302</v>
      </c>
      <c r="E45" s="106">
        <v>510</v>
      </c>
      <c r="F45" s="90" t="s">
        <v>608</v>
      </c>
      <c r="G45" s="90" t="s">
        <v>609</v>
      </c>
      <c r="H45" s="89" t="s">
        <v>979</v>
      </c>
    </row>
    <row r="46" spans="1:8" s="112" customFormat="1" ht="47.25" x14ac:dyDescent="0.25">
      <c r="A46" s="105" t="s">
        <v>1058</v>
      </c>
      <c r="B46" s="109"/>
      <c r="C46" s="109"/>
      <c r="D46" s="109"/>
      <c r="E46" s="110">
        <f>E45</f>
        <v>510</v>
      </c>
      <c r="F46" s="103"/>
      <c r="G46" s="103"/>
      <c r="H46" s="72"/>
    </row>
    <row r="47" spans="1:8" ht="92.25" customHeight="1" x14ac:dyDescent="0.25">
      <c r="A47" s="41" t="s">
        <v>597</v>
      </c>
      <c r="B47" s="91" t="s">
        <v>321</v>
      </c>
      <c r="C47" s="91" t="s">
        <v>1014</v>
      </c>
      <c r="D47" s="91" t="s">
        <v>322</v>
      </c>
      <c r="E47" s="106">
        <v>2358.7840000000001</v>
      </c>
      <c r="F47" s="90" t="s">
        <v>545</v>
      </c>
      <c r="G47" s="90" t="s">
        <v>600</v>
      </c>
      <c r="H47" s="89" t="s">
        <v>979</v>
      </c>
    </row>
    <row r="48" spans="1:8" ht="91.5" customHeight="1" x14ac:dyDescent="0.25">
      <c r="A48" s="41" t="s">
        <v>597</v>
      </c>
      <c r="B48" s="91" t="s">
        <v>325</v>
      </c>
      <c r="C48" s="91" t="s">
        <v>1014</v>
      </c>
      <c r="D48" s="91" t="s">
        <v>326</v>
      </c>
      <c r="E48" s="106">
        <v>200</v>
      </c>
      <c r="F48" s="90" t="s">
        <v>546</v>
      </c>
      <c r="G48" s="90" t="s">
        <v>599</v>
      </c>
      <c r="H48" s="89" t="s">
        <v>979</v>
      </c>
    </row>
    <row r="49" spans="1:8" ht="91.5" customHeight="1" x14ac:dyDescent="0.25">
      <c r="A49" s="41" t="s">
        <v>597</v>
      </c>
      <c r="B49" s="91" t="s">
        <v>329</v>
      </c>
      <c r="C49" s="91" t="s">
        <v>1014</v>
      </c>
      <c r="D49" s="91" t="s">
        <v>330</v>
      </c>
      <c r="E49" s="106">
        <v>200</v>
      </c>
      <c r="F49" s="90" t="s">
        <v>547</v>
      </c>
      <c r="G49" s="90" t="s">
        <v>598</v>
      </c>
      <c r="H49" s="89" t="s">
        <v>979</v>
      </c>
    </row>
    <row r="50" spans="1:8" s="112" customFormat="1" ht="71.25" customHeight="1" x14ac:dyDescent="0.25">
      <c r="A50" s="105" t="s">
        <v>1059</v>
      </c>
      <c r="B50" s="109"/>
      <c r="C50" s="109"/>
      <c r="D50" s="109"/>
      <c r="E50" s="110">
        <f>E49+E48+E47</f>
        <v>2758.7840000000001</v>
      </c>
      <c r="F50" s="103"/>
      <c r="G50" s="103"/>
      <c r="H50" s="72"/>
    </row>
    <row r="51" spans="1:8" ht="103.5" customHeight="1" x14ac:dyDescent="0.25">
      <c r="A51" s="41" t="s">
        <v>587</v>
      </c>
      <c r="B51" s="91" t="s">
        <v>352</v>
      </c>
      <c r="C51" s="91" t="s">
        <v>1015</v>
      </c>
      <c r="D51" s="91" t="s">
        <v>610</v>
      </c>
      <c r="E51" s="106">
        <v>2118.6440699999998</v>
      </c>
      <c r="F51" s="90" t="s">
        <v>611</v>
      </c>
      <c r="G51" s="90" t="s">
        <v>612</v>
      </c>
      <c r="H51" s="89" t="s">
        <v>979</v>
      </c>
    </row>
    <row r="52" spans="1:8" ht="76.5" x14ac:dyDescent="0.25">
      <c r="A52" s="41" t="s">
        <v>587</v>
      </c>
      <c r="B52" s="91" t="s">
        <v>382</v>
      </c>
      <c r="C52" s="91" t="s">
        <v>1016</v>
      </c>
      <c r="D52" s="91" t="s">
        <v>383</v>
      </c>
      <c r="E52" s="106">
        <v>326481.413</v>
      </c>
      <c r="F52" s="90" t="s">
        <v>613</v>
      </c>
      <c r="G52" s="90" t="s">
        <v>614</v>
      </c>
      <c r="H52" s="89" t="s">
        <v>979</v>
      </c>
    </row>
    <row r="53" spans="1:8" ht="88.5" customHeight="1" x14ac:dyDescent="0.25">
      <c r="A53" s="41" t="s">
        <v>587</v>
      </c>
      <c r="B53" s="91" t="s">
        <v>386</v>
      </c>
      <c r="C53" s="91" t="s">
        <v>1015</v>
      </c>
      <c r="D53" s="91" t="s">
        <v>615</v>
      </c>
      <c r="E53" s="106">
        <v>903.6</v>
      </c>
      <c r="F53" s="90" t="s">
        <v>616</v>
      </c>
      <c r="G53" s="90" t="s">
        <v>617</v>
      </c>
      <c r="H53" s="89" t="s">
        <v>979</v>
      </c>
    </row>
    <row r="54" spans="1:8" ht="63.75" x14ac:dyDescent="0.25">
      <c r="A54" s="41" t="s">
        <v>587</v>
      </c>
      <c r="B54" s="91" t="s">
        <v>388</v>
      </c>
      <c r="C54" s="91" t="s">
        <v>978</v>
      </c>
      <c r="D54" s="91" t="s">
        <v>389</v>
      </c>
      <c r="E54" s="106">
        <v>108.48</v>
      </c>
      <c r="F54" s="90" t="s">
        <v>618</v>
      </c>
      <c r="G54" s="90" t="s">
        <v>619</v>
      </c>
      <c r="H54" s="89" t="s">
        <v>979</v>
      </c>
    </row>
    <row r="55" spans="1:8" ht="96" customHeight="1" x14ac:dyDescent="0.25">
      <c r="A55" s="41" t="s">
        <v>587</v>
      </c>
      <c r="B55" s="91" t="s">
        <v>620</v>
      </c>
      <c r="C55" s="91" t="s">
        <v>1015</v>
      </c>
      <c r="D55" s="91" t="s">
        <v>621</v>
      </c>
      <c r="E55" s="106">
        <v>2118.6440699999998</v>
      </c>
      <c r="F55" s="90" t="s">
        <v>611</v>
      </c>
      <c r="G55" s="90" t="s">
        <v>612</v>
      </c>
      <c r="H55" s="89" t="s">
        <v>979</v>
      </c>
    </row>
    <row r="56" spans="1:8" s="112" customFormat="1" ht="72.75" customHeight="1" x14ac:dyDescent="0.25">
      <c r="A56" s="105" t="s">
        <v>1060</v>
      </c>
      <c r="B56" s="109"/>
      <c r="C56" s="109"/>
      <c r="D56" s="109"/>
      <c r="E56" s="110">
        <f>E55+E54+E53+E52+E51</f>
        <v>331730.78113999998</v>
      </c>
      <c r="F56" s="103"/>
      <c r="G56" s="103"/>
      <c r="H56" s="72"/>
    </row>
    <row r="57" spans="1:8" ht="63.75" x14ac:dyDescent="0.25">
      <c r="A57" s="41" t="s">
        <v>595</v>
      </c>
      <c r="B57" s="91" t="s">
        <v>529</v>
      </c>
      <c r="C57" s="91" t="s">
        <v>978</v>
      </c>
      <c r="D57" s="91" t="s">
        <v>530</v>
      </c>
      <c r="E57" s="106">
        <v>12100</v>
      </c>
      <c r="F57" s="90" t="s">
        <v>525</v>
      </c>
      <c r="G57" s="90" t="s">
        <v>526</v>
      </c>
      <c r="H57" s="89" t="s">
        <v>979</v>
      </c>
    </row>
    <row r="58" spans="1:8" ht="89.25" x14ac:dyDescent="0.25">
      <c r="A58" s="41" t="s">
        <v>595</v>
      </c>
      <c r="B58" s="91" t="s">
        <v>531</v>
      </c>
      <c r="C58" s="91" t="s">
        <v>978</v>
      </c>
      <c r="D58" s="91" t="s">
        <v>532</v>
      </c>
      <c r="E58" s="106">
        <v>12900</v>
      </c>
      <c r="F58" s="90" t="s">
        <v>525</v>
      </c>
      <c r="G58" s="90" t="s">
        <v>1179</v>
      </c>
      <c r="H58" s="89" t="s">
        <v>979</v>
      </c>
    </row>
    <row r="59" spans="1:8" s="112" customFormat="1" ht="47.25" x14ac:dyDescent="0.25">
      <c r="A59" s="105" t="s">
        <v>1061</v>
      </c>
      <c r="B59" s="109"/>
      <c r="C59" s="109"/>
      <c r="D59" s="109"/>
      <c r="E59" s="110">
        <f>E57+E58</f>
        <v>25000</v>
      </c>
      <c r="F59" s="103"/>
      <c r="G59" s="103"/>
      <c r="H59" s="72"/>
    </row>
    <row r="60" spans="1:8" ht="63.75" x14ac:dyDescent="0.25">
      <c r="A60" s="41" t="s">
        <v>583</v>
      </c>
      <c r="B60" s="91" t="s">
        <v>250</v>
      </c>
      <c r="C60" s="91" t="s">
        <v>1017</v>
      </c>
      <c r="D60" s="91" t="s">
        <v>251</v>
      </c>
      <c r="E60" s="106">
        <v>346.8</v>
      </c>
      <c r="F60" s="90" t="s">
        <v>584</v>
      </c>
      <c r="G60" s="90" t="s">
        <v>585</v>
      </c>
      <c r="H60" s="89" t="s">
        <v>979</v>
      </c>
    </row>
    <row r="61" spans="1:8" s="112" customFormat="1" ht="63" x14ac:dyDescent="0.25">
      <c r="A61" s="105" t="s">
        <v>1062</v>
      </c>
      <c r="B61" s="109"/>
      <c r="C61" s="109"/>
      <c r="D61" s="109"/>
      <c r="E61" s="110">
        <f>E60</f>
        <v>346.8</v>
      </c>
      <c r="F61" s="103"/>
      <c r="G61" s="103"/>
      <c r="H61" s="72"/>
    </row>
    <row r="62" spans="1:8" s="95" customFormat="1" ht="63.75" x14ac:dyDescent="0.25">
      <c r="A62" s="41" t="s">
        <v>1022</v>
      </c>
      <c r="B62" s="91" t="s">
        <v>1023</v>
      </c>
      <c r="C62" s="91" t="s">
        <v>978</v>
      </c>
      <c r="D62" s="91" t="s">
        <v>1024</v>
      </c>
      <c r="E62" s="106">
        <v>6270</v>
      </c>
      <c r="F62" s="90" t="s">
        <v>525</v>
      </c>
      <c r="G62" s="90" t="s">
        <v>1025</v>
      </c>
      <c r="H62" s="89" t="s">
        <v>985</v>
      </c>
    </row>
    <row r="63" spans="1:8" s="95" customFormat="1" ht="160.5" customHeight="1" x14ac:dyDescent="0.25">
      <c r="A63" s="41" t="s">
        <v>1022</v>
      </c>
      <c r="B63" s="91" t="s">
        <v>1026</v>
      </c>
      <c r="C63" s="91" t="s">
        <v>978</v>
      </c>
      <c r="D63" s="91" t="s">
        <v>1027</v>
      </c>
      <c r="E63" s="106">
        <v>816</v>
      </c>
      <c r="F63" s="90" t="s">
        <v>1028</v>
      </c>
      <c r="G63" s="90" t="s">
        <v>1029</v>
      </c>
      <c r="H63" s="89" t="s">
        <v>985</v>
      </c>
    </row>
    <row r="64" spans="1:8" s="95" customFormat="1" ht="63.75" x14ac:dyDescent="0.25">
      <c r="A64" s="41" t="s">
        <v>1022</v>
      </c>
      <c r="B64" s="91" t="s">
        <v>1030</v>
      </c>
      <c r="C64" s="91" t="s">
        <v>978</v>
      </c>
      <c r="D64" s="91" t="s">
        <v>1031</v>
      </c>
      <c r="E64" s="106">
        <v>1000</v>
      </c>
      <c r="F64" s="90" t="s">
        <v>1032</v>
      </c>
      <c r="G64" s="90" t="s">
        <v>1033</v>
      </c>
      <c r="H64" s="89" t="s">
        <v>985</v>
      </c>
    </row>
    <row r="65" spans="1:8" s="95" customFormat="1" ht="63.75" x14ac:dyDescent="0.25">
      <c r="A65" s="41" t="s">
        <v>1022</v>
      </c>
      <c r="B65" s="91" t="s">
        <v>1034</v>
      </c>
      <c r="C65" s="91" t="s">
        <v>978</v>
      </c>
      <c r="D65" s="91" t="s">
        <v>1035</v>
      </c>
      <c r="E65" s="106">
        <v>1000</v>
      </c>
      <c r="F65" s="90" t="s">
        <v>1032</v>
      </c>
      <c r="G65" s="90" t="s">
        <v>1033</v>
      </c>
      <c r="H65" s="89" t="s">
        <v>985</v>
      </c>
    </row>
    <row r="66" spans="1:8" s="95" customFormat="1" ht="63.75" x14ac:dyDescent="0.25">
      <c r="A66" s="41" t="s">
        <v>1022</v>
      </c>
      <c r="B66" s="91" t="s">
        <v>1036</v>
      </c>
      <c r="C66" s="91" t="s">
        <v>978</v>
      </c>
      <c r="D66" s="91" t="s">
        <v>1037</v>
      </c>
      <c r="E66" s="106">
        <v>2025</v>
      </c>
      <c r="F66" s="90" t="s">
        <v>1032</v>
      </c>
      <c r="G66" s="90" t="s">
        <v>1033</v>
      </c>
      <c r="H66" s="89" t="s">
        <v>985</v>
      </c>
    </row>
    <row r="67" spans="1:8" s="95" customFormat="1" ht="63.75" x14ac:dyDescent="0.25">
      <c r="A67" s="41" t="s">
        <v>1022</v>
      </c>
      <c r="B67" s="91" t="s">
        <v>1038</v>
      </c>
      <c r="C67" s="91" t="s">
        <v>978</v>
      </c>
      <c r="D67" s="91" t="s">
        <v>1039</v>
      </c>
      <c r="E67" s="106">
        <v>5000</v>
      </c>
      <c r="F67" s="90" t="s">
        <v>1032</v>
      </c>
      <c r="G67" s="90" t="s">
        <v>1033</v>
      </c>
      <c r="H67" s="89" t="s">
        <v>985</v>
      </c>
    </row>
    <row r="68" spans="1:8" s="95" customFormat="1" ht="63.75" x14ac:dyDescent="0.25">
      <c r="A68" s="41" t="s">
        <v>1022</v>
      </c>
      <c r="B68" s="91" t="s">
        <v>1040</v>
      </c>
      <c r="C68" s="91" t="s">
        <v>978</v>
      </c>
      <c r="D68" s="91" t="s">
        <v>1041</v>
      </c>
      <c r="E68" s="106">
        <v>1200</v>
      </c>
      <c r="F68" s="90" t="s">
        <v>1042</v>
      </c>
      <c r="G68" s="90" t="s">
        <v>1043</v>
      </c>
      <c r="H68" s="89" t="s">
        <v>985</v>
      </c>
    </row>
    <row r="69" spans="1:8" s="95" customFormat="1" ht="71.25" customHeight="1" x14ac:dyDescent="0.25">
      <c r="A69" s="41" t="s">
        <v>1022</v>
      </c>
      <c r="B69" s="91" t="s">
        <v>1044</v>
      </c>
      <c r="C69" s="91" t="s">
        <v>978</v>
      </c>
      <c r="D69" s="91" t="s">
        <v>1045</v>
      </c>
      <c r="E69" s="106">
        <v>630</v>
      </c>
      <c r="F69" s="90" t="s">
        <v>1046</v>
      </c>
      <c r="G69" s="90" t="s">
        <v>1047</v>
      </c>
      <c r="H69" s="89" t="s">
        <v>985</v>
      </c>
    </row>
    <row r="70" spans="1:8" s="95" customFormat="1" ht="63.75" x14ac:dyDescent="0.25">
      <c r="A70" s="41" t="s">
        <v>1022</v>
      </c>
      <c r="B70" s="91" t="s">
        <v>1048</v>
      </c>
      <c r="C70" s="91" t="s">
        <v>978</v>
      </c>
      <c r="D70" s="91" t="s">
        <v>1049</v>
      </c>
      <c r="E70" s="106">
        <v>546</v>
      </c>
      <c r="F70" s="90" t="s">
        <v>1032</v>
      </c>
      <c r="G70" s="90" t="s">
        <v>1033</v>
      </c>
      <c r="H70" s="89" t="s">
        <v>985</v>
      </c>
    </row>
    <row r="71" spans="1:8" s="95" customFormat="1" ht="63.75" x14ac:dyDescent="0.25">
      <c r="A71" s="41" t="s">
        <v>1022</v>
      </c>
      <c r="B71" s="91" t="s">
        <v>1050</v>
      </c>
      <c r="C71" s="91" t="s">
        <v>978</v>
      </c>
      <c r="D71" s="91" t="s">
        <v>1051</v>
      </c>
      <c r="E71" s="106">
        <v>64406.79</v>
      </c>
      <c r="F71" s="90" t="s">
        <v>1032</v>
      </c>
      <c r="G71" s="90" t="s">
        <v>1033</v>
      </c>
      <c r="H71" s="89" t="s">
        <v>985</v>
      </c>
    </row>
    <row r="72" spans="1:8" s="112" customFormat="1" ht="63" x14ac:dyDescent="0.25">
      <c r="A72" s="105" t="s">
        <v>1063</v>
      </c>
      <c r="B72" s="109"/>
      <c r="C72" s="109"/>
      <c r="D72" s="121"/>
      <c r="E72" s="110">
        <f>E71+E70+E69+E68+E67+E66+E65+E64+E63+E62</f>
        <v>82893.790000000008</v>
      </c>
      <c r="F72" s="103"/>
      <c r="G72" s="103"/>
      <c r="H72" s="72"/>
    </row>
    <row r="73" spans="1:8" s="112" customFormat="1" ht="195" customHeight="1" x14ac:dyDescent="0.25">
      <c r="A73" s="41" t="s">
        <v>1250</v>
      </c>
      <c r="B73" s="470"/>
      <c r="C73" s="470" t="s">
        <v>1252</v>
      </c>
      <c r="D73" s="471" t="s">
        <v>724</v>
      </c>
      <c r="E73" s="106">
        <v>4609.9809999999998</v>
      </c>
      <c r="F73" s="473" t="s">
        <v>725</v>
      </c>
      <c r="G73" s="473" t="s">
        <v>1254</v>
      </c>
      <c r="H73" s="89" t="s">
        <v>985</v>
      </c>
    </row>
    <row r="74" spans="1:8" s="112" customFormat="1" ht="232.5" customHeight="1" x14ac:dyDescent="0.25">
      <c r="A74" s="41" t="s">
        <v>1250</v>
      </c>
      <c r="B74" s="470"/>
      <c r="C74" s="470" t="s">
        <v>1252</v>
      </c>
      <c r="D74" s="471" t="s">
        <v>729</v>
      </c>
      <c r="E74" s="106">
        <v>8650.9951199999996</v>
      </c>
      <c r="F74" s="473" t="s">
        <v>730</v>
      </c>
      <c r="G74" s="473" t="s">
        <v>1253</v>
      </c>
      <c r="H74" s="89" t="s">
        <v>985</v>
      </c>
    </row>
    <row r="75" spans="1:8" s="112" customFormat="1" ht="47.25" x14ac:dyDescent="0.25">
      <c r="A75" s="105" t="s">
        <v>1251</v>
      </c>
      <c r="B75" s="470"/>
      <c r="C75" s="470"/>
      <c r="D75" s="471"/>
      <c r="E75" s="472">
        <f>E73+E74</f>
        <v>13260.976119999999</v>
      </c>
      <c r="F75" s="473"/>
      <c r="G75" s="473"/>
      <c r="H75" s="474"/>
    </row>
    <row r="76" spans="1:8" s="112" customFormat="1" ht="115.5" customHeight="1" x14ac:dyDescent="0.25">
      <c r="A76" s="41" t="s">
        <v>1196</v>
      </c>
      <c r="B76" s="158"/>
      <c r="C76" s="91" t="s">
        <v>978</v>
      </c>
      <c r="D76" s="91" t="s">
        <v>1198</v>
      </c>
      <c r="E76" s="106">
        <v>30209.525000000001</v>
      </c>
      <c r="F76" s="90" t="s">
        <v>1191</v>
      </c>
      <c r="G76" s="434" t="s">
        <v>1231</v>
      </c>
      <c r="H76" s="89" t="s">
        <v>985</v>
      </c>
    </row>
    <row r="77" spans="1:8" s="112" customFormat="1" ht="31.5" x14ac:dyDescent="0.25">
      <c r="A77" s="105" t="s">
        <v>1197</v>
      </c>
      <c r="B77" s="158"/>
      <c r="C77" s="158"/>
      <c r="D77" s="168"/>
      <c r="E77" s="169">
        <f>E76</f>
        <v>30209.525000000001</v>
      </c>
      <c r="F77" s="90"/>
      <c r="G77" s="170"/>
      <c r="H77" s="159"/>
    </row>
    <row r="78" spans="1:8" s="112" customFormat="1" ht="63.75" x14ac:dyDescent="0.25">
      <c r="A78" s="483" t="s">
        <v>1264</v>
      </c>
      <c r="B78" s="470"/>
      <c r="C78" s="91" t="s">
        <v>1269</v>
      </c>
      <c r="D78" s="470" t="s">
        <v>1265</v>
      </c>
      <c r="E78" s="480">
        <v>78300</v>
      </c>
      <c r="F78" s="473" t="s">
        <v>1266</v>
      </c>
      <c r="G78" s="473" t="s">
        <v>1268</v>
      </c>
      <c r="H78" s="474" t="s">
        <v>985</v>
      </c>
    </row>
    <row r="79" spans="1:8" s="112" customFormat="1" ht="31.5" x14ac:dyDescent="0.25">
      <c r="A79" s="488" t="s">
        <v>1270</v>
      </c>
      <c r="B79" s="470"/>
      <c r="C79" s="470"/>
      <c r="D79" s="471"/>
      <c r="E79" s="472">
        <v>78300</v>
      </c>
      <c r="F79" s="473"/>
      <c r="G79" s="489"/>
      <c r="H79" s="474"/>
    </row>
    <row r="80" spans="1:8" s="112" customFormat="1" ht="279" customHeight="1" x14ac:dyDescent="0.25">
      <c r="A80" s="503" t="s">
        <v>1274</v>
      </c>
      <c r="B80" s="158"/>
      <c r="C80" s="158" t="s">
        <v>1277</v>
      </c>
      <c r="D80" s="168" t="s">
        <v>1276</v>
      </c>
      <c r="E80" s="504">
        <v>2701.02</v>
      </c>
      <c r="F80" s="502" t="s">
        <v>1278</v>
      </c>
      <c r="G80" s="170" t="s">
        <v>1279</v>
      </c>
      <c r="H80" s="474" t="s">
        <v>985</v>
      </c>
    </row>
    <row r="81" spans="1:8" s="112" customFormat="1" ht="31.5" x14ac:dyDescent="0.25">
      <c r="A81" s="500" t="s">
        <v>1275</v>
      </c>
      <c r="B81" s="158"/>
      <c r="C81" s="158"/>
      <c r="D81" s="168"/>
      <c r="E81" s="501">
        <f>E80</f>
        <v>2701.02</v>
      </c>
      <c r="F81" s="502"/>
      <c r="G81" s="170"/>
      <c r="H81" s="159"/>
    </row>
    <row r="82" spans="1:8" s="112" customFormat="1" ht="15.75" x14ac:dyDescent="0.25">
      <c r="A82" s="113" t="s">
        <v>1065</v>
      </c>
      <c r="B82" s="109"/>
      <c r="C82" s="109"/>
      <c r="D82" s="109"/>
      <c r="E82" s="110">
        <f>E12+E19+E21+E23+E32+E44+E46+E50+E56+E59+E61+E72+E75+E77+E79+E81</f>
        <v>674183.84310000006</v>
      </c>
      <c r="F82" s="103"/>
      <c r="G82" s="103"/>
      <c r="H82" s="72"/>
    </row>
    <row r="83" spans="1:8" ht="45" customHeight="1" x14ac:dyDescent="0.25">
      <c r="A83" s="36"/>
      <c r="B83" s="507" t="s">
        <v>521</v>
      </c>
      <c r="C83" s="507"/>
      <c r="D83" s="507"/>
      <c r="E83" s="507"/>
      <c r="F83" s="507"/>
      <c r="G83" s="507"/>
      <c r="H83" s="507"/>
    </row>
    <row r="84" spans="1:8" ht="18.75" customHeight="1" x14ac:dyDescent="0.25">
      <c r="B84" s="508" t="s">
        <v>522</v>
      </c>
      <c r="C84" s="508"/>
      <c r="D84" s="508"/>
      <c r="E84" s="508"/>
      <c r="F84" s="508"/>
      <c r="G84" s="508"/>
      <c r="H84" s="508"/>
    </row>
    <row r="85" spans="1:8" ht="22.5" customHeight="1" x14ac:dyDescent="0.25">
      <c r="B85" s="509" t="s">
        <v>523</v>
      </c>
      <c r="C85" s="509"/>
      <c r="D85" s="509"/>
      <c r="E85" s="509"/>
      <c r="F85" s="509"/>
      <c r="G85" s="509"/>
      <c r="H85" s="509"/>
    </row>
  </sheetData>
  <autoFilter ref="A9:H85"/>
  <mergeCells count="12">
    <mergeCell ref="A7:A8"/>
    <mergeCell ref="B83:H83"/>
    <mergeCell ref="B84:H84"/>
    <mergeCell ref="B85:H85"/>
    <mergeCell ref="G4:H4"/>
    <mergeCell ref="B6:H6"/>
    <mergeCell ref="B7:B8"/>
    <mergeCell ref="C7:C8"/>
    <mergeCell ref="D7:D8"/>
    <mergeCell ref="F7:F8"/>
    <mergeCell ref="G7:G8"/>
    <mergeCell ref="H7:H8"/>
  </mergeCells>
  <pageMargins left="0.7" right="0.7" top="0.75" bottom="0.75" header="0.3" footer="0.3"/>
  <pageSetup paperSize="9" scale="3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workbookViewId="0">
      <selection activeCell="F6" sqref="F6"/>
    </sheetView>
  </sheetViews>
  <sheetFormatPr defaultRowHeight="15" x14ac:dyDescent="0.25"/>
  <cols>
    <col min="1" max="1" width="14.5703125" style="112" customWidth="1"/>
    <col min="2" max="2" width="17.85546875" style="112" customWidth="1"/>
    <col min="3" max="3" width="16.5703125" style="112" customWidth="1"/>
    <col min="4" max="5" width="15.42578125" style="112" bestFit="1" customWidth="1"/>
    <col min="6" max="6" width="15" style="112" customWidth="1"/>
    <col min="7" max="7" width="13.85546875" style="112" bestFit="1" customWidth="1"/>
    <col min="8" max="8" width="14.85546875" style="112" customWidth="1"/>
    <col min="9" max="9" width="16.7109375" style="112" customWidth="1"/>
    <col min="10" max="16384" width="9.140625" style="112"/>
  </cols>
  <sheetData>
    <row r="2" spans="1:11" ht="30" x14ac:dyDescent="0.25">
      <c r="A2" s="127" t="s">
        <v>1170</v>
      </c>
      <c r="B2" s="127" t="s">
        <v>1172</v>
      </c>
      <c r="C2" s="127" t="s">
        <v>190</v>
      </c>
      <c r="D2" s="127" t="s">
        <v>1173</v>
      </c>
      <c r="E2" s="127" t="s">
        <v>1174</v>
      </c>
      <c r="F2" s="127" t="s">
        <v>1177</v>
      </c>
      <c r="G2" s="127" t="s">
        <v>1178</v>
      </c>
    </row>
    <row r="3" spans="1:11" x14ac:dyDescent="0.25">
      <c r="A3" s="125" t="s">
        <v>871</v>
      </c>
      <c r="B3" s="126">
        <v>8820000</v>
      </c>
      <c r="C3" s="126">
        <v>24353932.199999999</v>
      </c>
      <c r="D3" s="126">
        <v>33173932.199999999</v>
      </c>
      <c r="E3" s="126">
        <v>0</v>
      </c>
      <c r="F3" s="126">
        <v>38672370</v>
      </c>
      <c r="G3" s="126"/>
      <c r="I3" s="126">
        <f>F3-D3</f>
        <v>5498437.8000000007</v>
      </c>
    </row>
    <row r="4" spans="1:11" x14ac:dyDescent="0.25">
      <c r="A4" s="125" t="s">
        <v>637</v>
      </c>
      <c r="B4" s="126">
        <v>6000000</v>
      </c>
      <c r="C4" s="126"/>
      <c r="D4" s="126">
        <v>6000000</v>
      </c>
      <c r="E4" s="112">
        <v>0</v>
      </c>
      <c r="F4" s="126">
        <v>6030000</v>
      </c>
      <c r="G4" s="126"/>
      <c r="I4" s="126">
        <f t="shared" ref="I4:I20" si="0">F4-D4</f>
        <v>30000</v>
      </c>
    </row>
    <row r="5" spans="1:11" x14ac:dyDescent="0.25">
      <c r="A5" s="125" t="s">
        <v>1106</v>
      </c>
      <c r="B5" s="126">
        <v>124620040</v>
      </c>
      <c r="C5" s="126">
        <v>17285009.620000001</v>
      </c>
      <c r="D5" s="126">
        <v>141905049.62</v>
      </c>
      <c r="E5" s="126">
        <v>3611200</v>
      </c>
      <c r="F5" s="126">
        <v>196455360</v>
      </c>
      <c r="G5" s="126"/>
      <c r="I5" s="126">
        <f t="shared" si="0"/>
        <v>54550310.379999995</v>
      </c>
    </row>
    <row r="6" spans="1:11" x14ac:dyDescent="0.25">
      <c r="A6" s="125" t="s">
        <v>863</v>
      </c>
      <c r="B6" s="126">
        <v>14405960</v>
      </c>
      <c r="C6" s="126">
        <v>25100000</v>
      </c>
      <c r="D6" s="126">
        <v>39505960</v>
      </c>
      <c r="E6" s="126">
        <v>13000000</v>
      </c>
      <c r="F6" s="126">
        <v>40131350</v>
      </c>
      <c r="G6" s="126"/>
      <c r="I6" s="126">
        <f t="shared" si="0"/>
        <v>625390</v>
      </c>
    </row>
    <row r="7" spans="1:11" x14ac:dyDescent="0.25">
      <c r="A7" s="125" t="s">
        <v>644</v>
      </c>
      <c r="B7" s="126">
        <v>139960000</v>
      </c>
      <c r="C7" s="126">
        <v>118000000</v>
      </c>
      <c r="D7" s="126">
        <v>257960000</v>
      </c>
      <c r="E7" s="126">
        <v>59000000</v>
      </c>
      <c r="F7" s="126">
        <v>266553400</v>
      </c>
      <c r="G7" s="126"/>
      <c r="H7" s="126">
        <v>260653400</v>
      </c>
      <c r="I7" s="126">
        <f t="shared" si="0"/>
        <v>8593400</v>
      </c>
    </row>
    <row r="8" spans="1:11" x14ac:dyDescent="0.25">
      <c r="A8" s="125" t="s">
        <v>872</v>
      </c>
      <c r="B8" s="126">
        <v>465279410</v>
      </c>
      <c r="C8" s="126">
        <v>1744880</v>
      </c>
      <c r="D8" s="126">
        <v>467024290</v>
      </c>
      <c r="E8" s="126">
        <v>2794000</v>
      </c>
      <c r="F8" s="126">
        <v>340799880</v>
      </c>
      <c r="G8" s="126">
        <v>162724420</v>
      </c>
      <c r="H8" s="126">
        <v>461091180</v>
      </c>
      <c r="I8" s="126">
        <f t="shared" si="0"/>
        <v>-126224410</v>
      </c>
    </row>
    <row r="9" spans="1:11" x14ac:dyDescent="0.25">
      <c r="A9" s="125" t="s">
        <v>864</v>
      </c>
      <c r="B9" s="126">
        <v>2039664</v>
      </c>
      <c r="C9" s="126">
        <v>21669293</v>
      </c>
      <c r="D9" s="126">
        <v>23708957</v>
      </c>
      <c r="E9" s="126">
        <f>48505225.96+2552543</f>
        <v>51057768.960000001</v>
      </c>
      <c r="F9" s="126">
        <v>25588918</v>
      </c>
      <c r="G9" s="126"/>
      <c r="I9" s="126">
        <f t="shared" si="0"/>
        <v>1879961</v>
      </c>
      <c r="J9" s="112">
        <v>3015193</v>
      </c>
      <c r="K9" s="112" t="s">
        <v>1206</v>
      </c>
    </row>
    <row r="10" spans="1:11" x14ac:dyDescent="0.25">
      <c r="A10" s="125" t="s">
        <v>677</v>
      </c>
      <c r="B10" s="126">
        <v>45639000</v>
      </c>
      <c r="C10" s="126">
        <v>5393756.9500000002</v>
      </c>
      <c r="D10" s="126">
        <v>51032756.950000003</v>
      </c>
      <c r="E10" s="126">
        <v>0</v>
      </c>
      <c r="F10" s="126">
        <v>51334000</v>
      </c>
      <c r="G10" s="126"/>
      <c r="I10" s="126">
        <f t="shared" si="0"/>
        <v>301243.04999999702</v>
      </c>
    </row>
    <row r="11" spans="1:11" x14ac:dyDescent="0.25">
      <c r="A11" s="125" t="s">
        <v>870</v>
      </c>
      <c r="B11" s="126">
        <v>33967503</v>
      </c>
      <c r="C11" s="126">
        <v>182064718</v>
      </c>
      <c r="D11" s="126">
        <v>216032221</v>
      </c>
      <c r="E11" s="126">
        <v>6566253</v>
      </c>
      <c r="F11" s="126">
        <f>175878380.7+10844907+28400000</f>
        <v>215123287.69999999</v>
      </c>
      <c r="G11" s="126"/>
      <c r="I11" s="126">
        <f t="shared" si="0"/>
        <v>-908933.30000001192</v>
      </c>
    </row>
    <row r="12" spans="1:11" x14ac:dyDescent="0.25">
      <c r="A12" s="125" t="s">
        <v>948</v>
      </c>
      <c r="B12" s="126">
        <v>61306324</v>
      </c>
      <c r="C12" s="126">
        <v>70605044.680000007</v>
      </c>
      <c r="D12" s="126">
        <v>131911368.68000001</v>
      </c>
      <c r="E12" s="126">
        <v>102293400</v>
      </c>
      <c r="F12" s="126">
        <v>141911360</v>
      </c>
      <c r="G12" s="126"/>
      <c r="I12" s="126">
        <f t="shared" si="0"/>
        <v>9999991.3199999928</v>
      </c>
    </row>
    <row r="13" spans="1:11" x14ac:dyDescent="0.25">
      <c r="A13" s="125" t="s">
        <v>873</v>
      </c>
      <c r="B13" s="126">
        <v>121669824.34</v>
      </c>
      <c r="C13" s="126">
        <v>426992970.0967797</v>
      </c>
      <c r="D13" s="126">
        <v>548662794.43677974</v>
      </c>
      <c r="E13" s="126">
        <v>747928617.74000001</v>
      </c>
      <c r="F13" s="126">
        <v>541872833</v>
      </c>
      <c r="G13" s="126"/>
      <c r="H13" s="126">
        <f>104584407+414110707</f>
        <v>518695114</v>
      </c>
      <c r="I13" s="126">
        <f t="shared" si="0"/>
        <v>-6789961.4367797375</v>
      </c>
    </row>
    <row r="14" spans="1:11" x14ac:dyDescent="0.25">
      <c r="A14" s="125" t="s">
        <v>866</v>
      </c>
      <c r="B14" s="126">
        <v>127500</v>
      </c>
      <c r="C14" s="126">
        <v>55751919.559322029</v>
      </c>
      <c r="D14" s="126">
        <v>55879419.559322029</v>
      </c>
      <c r="E14" s="126">
        <v>0</v>
      </c>
      <c r="F14" s="126">
        <v>55879420</v>
      </c>
      <c r="G14" s="126"/>
      <c r="I14" s="126">
        <f t="shared" si="0"/>
        <v>0.44067797064781189</v>
      </c>
    </row>
    <row r="15" spans="1:11" x14ac:dyDescent="0.25">
      <c r="A15" s="125" t="s">
        <v>868</v>
      </c>
      <c r="B15" s="126">
        <v>18425784</v>
      </c>
      <c r="C15" s="126">
        <v>1786000</v>
      </c>
      <c r="D15" s="126">
        <v>20211784</v>
      </c>
      <c r="E15" s="126">
        <v>266666.67</v>
      </c>
      <c r="F15" s="126">
        <v>20211202.309999999</v>
      </c>
      <c r="G15" s="126"/>
      <c r="I15" s="126">
        <f t="shared" si="0"/>
        <v>-581.6900000013411</v>
      </c>
    </row>
    <row r="16" spans="1:11" x14ac:dyDescent="0.25">
      <c r="A16" s="125" t="s">
        <v>867</v>
      </c>
      <c r="B16" s="126">
        <v>300772172.13999999</v>
      </c>
      <c r="C16" s="126">
        <v>720152660.93000746</v>
      </c>
      <c r="D16" s="126">
        <v>1020924833.0700074</v>
      </c>
      <c r="E16" s="126">
        <v>1112262281.55</v>
      </c>
      <c r="F16" s="126">
        <v>1026524680</v>
      </c>
      <c r="G16" s="126"/>
      <c r="I16" s="126">
        <f t="shared" si="0"/>
        <v>5599846.9299925566</v>
      </c>
    </row>
    <row r="17" spans="1:9" x14ac:dyDescent="0.25">
      <c r="A17" s="125" t="s">
        <v>869</v>
      </c>
      <c r="B17" s="126">
        <v>45000000</v>
      </c>
      <c r="C17" s="126">
        <v>52696639.830508478</v>
      </c>
      <c r="D17" s="126">
        <v>97696639.830508471</v>
      </c>
      <c r="E17" s="126">
        <v>130395000</v>
      </c>
      <c r="F17" s="126">
        <v>84732250</v>
      </c>
      <c r="G17" s="126"/>
      <c r="H17" s="126" t="s">
        <v>1205</v>
      </c>
      <c r="I17" s="126">
        <f t="shared" si="0"/>
        <v>-12964389.830508471</v>
      </c>
    </row>
    <row r="18" spans="1:9" x14ac:dyDescent="0.25">
      <c r="A18" s="125" t="s">
        <v>865</v>
      </c>
      <c r="B18" s="126">
        <v>17969460</v>
      </c>
      <c r="C18" s="126">
        <v>167594755.23728812</v>
      </c>
      <c r="D18" s="126">
        <v>185564215.23728812</v>
      </c>
      <c r="E18" s="126">
        <f>17530000+111675014</f>
        <v>129205014</v>
      </c>
      <c r="F18" s="126">
        <f>65564215+120000000</f>
        <v>185564215</v>
      </c>
      <c r="G18" s="126"/>
      <c r="I18" s="126">
        <f>F18-D18</f>
        <v>-0.23728811740875244</v>
      </c>
    </row>
    <row r="19" spans="1:9" x14ac:dyDescent="0.25">
      <c r="A19" s="125" t="s">
        <v>874</v>
      </c>
      <c r="B19" s="126">
        <v>3390000</v>
      </c>
      <c r="C19" s="126">
        <v>6869396.9299999997</v>
      </c>
      <c r="D19" s="126">
        <v>10259396.93</v>
      </c>
      <c r="F19" s="126">
        <v>87669710</v>
      </c>
      <c r="G19" s="126"/>
      <c r="I19" s="126">
        <f t="shared" si="0"/>
        <v>77410313.069999993</v>
      </c>
    </row>
    <row r="20" spans="1:9" x14ac:dyDescent="0.25">
      <c r="A20" s="125" t="s">
        <v>1175</v>
      </c>
      <c r="B20" s="126"/>
      <c r="C20" s="126">
        <v>37932992</v>
      </c>
      <c r="D20" s="126">
        <v>37932992</v>
      </c>
      <c r="E20" s="126">
        <v>37932992</v>
      </c>
      <c r="F20" s="126">
        <v>60554686.920000002</v>
      </c>
      <c r="G20" s="126"/>
      <c r="I20" s="126">
        <f t="shared" si="0"/>
        <v>22621694.920000002</v>
      </c>
    </row>
    <row r="21" spans="1:9" x14ac:dyDescent="0.25">
      <c r="A21" s="128" t="s">
        <v>1171</v>
      </c>
      <c r="B21" s="129">
        <f t="shared" ref="B21:G21" si="1">SUM(B3:B20)</f>
        <v>1409392641.48</v>
      </c>
      <c r="C21" s="129">
        <f t="shared" si="1"/>
        <v>1935993969.0339057</v>
      </c>
      <c r="D21" s="129">
        <f t="shared" si="1"/>
        <v>3345386610.5139055</v>
      </c>
      <c r="E21" s="129">
        <f t="shared" si="1"/>
        <v>2396313193.9200001</v>
      </c>
      <c r="F21" s="129">
        <f t="shared" si="1"/>
        <v>3385608922.9300003</v>
      </c>
      <c r="G21" s="129">
        <f t="shared" si="1"/>
        <v>162724420</v>
      </c>
    </row>
    <row r="24" spans="1:9" x14ac:dyDescent="0.25">
      <c r="A24" s="112" t="s">
        <v>1207</v>
      </c>
      <c r="F24" s="1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I361"/>
  <sheetViews>
    <sheetView topLeftCell="A363" zoomScale="80" zoomScaleNormal="80" zoomScaleSheetLayoutView="70" zoomScalePageLayoutView="70" workbookViewId="0">
      <selection activeCell="F124" sqref="F124"/>
    </sheetView>
  </sheetViews>
  <sheetFormatPr defaultColWidth="7.140625" defaultRowHeight="12.75" x14ac:dyDescent="0.2"/>
  <cols>
    <col min="1" max="1" width="4.7109375" style="176" customWidth="1"/>
    <col min="2" max="2" width="6.42578125" style="1" customWidth="1"/>
    <col min="3" max="3" width="9" style="1" customWidth="1"/>
    <col min="4" max="4" width="10.140625" style="1" customWidth="1"/>
    <col min="5" max="5" width="9.28515625" style="1" customWidth="1"/>
    <col min="6" max="6" width="10.85546875" style="1" customWidth="1"/>
    <col min="7" max="7" width="14.7109375" style="176" customWidth="1"/>
    <col min="8" max="8" width="37.85546875" style="176" customWidth="1"/>
    <col min="9" max="9" width="24.5703125" style="1" customWidth="1"/>
    <col min="10" max="10" width="10.28515625" style="1" customWidth="1"/>
    <col min="11" max="11" width="9.42578125" style="1" customWidth="1"/>
    <col min="12" max="12" width="6.7109375" style="1" customWidth="1"/>
    <col min="13" max="13" width="13.5703125" style="1" customWidth="1"/>
    <col min="14" max="14" width="13.140625" style="1" customWidth="1"/>
    <col min="15" max="15" width="17" style="1" customWidth="1"/>
    <col min="16" max="16" width="14.140625" style="176" customWidth="1"/>
    <col min="17" max="17" width="6.42578125" style="1" customWidth="1"/>
    <col min="18" max="18" width="18" style="1" customWidth="1"/>
    <col min="19" max="19" width="15" style="176" customWidth="1"/>
    <col min="20" max="20" width="15.5703125" style="176" customWidth="1"/>
    <col min="21" max="21" width="23.140625" style="176" customWidth="1"/>
    <col min="22" max="22" width="22.28515625" style="176" customWidth="1"/>
    <col min="23" max="24" width="20" style="176" customWidth="1"/>
    <col min="25" max="25" width="14.5703125" style="176" customWidth="1"/>
    <col min="26" max="26" width="30" style="176" customWidth="1"/>
    <col min="27" max="27" width="19.28515625" style="176" customWidth="1"/>
    <col min="28" max="28" width="20.5703125" style="176" customWidth="1"/>
    <col min="29" max="29" width="15" style="1" customWidth="1"/>
    <col min="30" max="30" width="20" style="1" customWidth="1"/>
    <col min="31" max="31" width="17" style="1" customWidth="1"/>
    <col min="32" max="32" width="19.42578125" style="1" customWidth="1"/>
    <col min="33" max="16384" width="7.140625" style="1"/>
  </cols>
  <sheetData>
    <row r="1" spans="1:30" ht="15.75" x14ac:dyDescent="0.25">
      <c r="A1" s="344"/>
      <c r="B1" s="6"/>
      <c r="C1" s="6"/>
      <c r="D1" s="6"/>
      <c r="E1" s="6"/>
      <c r="F1" s="6"/>
      <c r="G1" s="344"/>
      <c r="H1" s="344"/>
      <c r="I1" s="6"/>
      <c r="J1" s="6"/>
      <c r="K1" s="6"/>
      <c r="L1" s="6"/>
    </row>
    <row r="3" spans="1:30" ht="15.75" x14ac:dyDescent="0.2">
      <c r="A3" s="519"/>
      <c r="B3" s="520"/>
      <c r="C3" s="520"/>
      <c r="D3" s="521"/>
      <c r="E3" s="521"/>
      <c r="F3" s="521"/>
      <c r="G3" s="522"/>
      <c r="H3" s="522"/>
      <c r="I3" s="521"/>
      <c r="J3" s="521"/>
      <c r="K3" s="521"/>
      <c r="L3" s="521"/>
      <c r="M3" s="521"/>
      <c r="N3" s="521"/>
      <c r="O3" s="521"/>
      <c r="P3" s="522"/>
      <c r="Q3" s="521"/>
      <c r="R3" s="521"/>
      <c r="S3" s="522"/>
      <c r="T3" s="522"/>
      <c r="U3" s="522"/>
      <c r="V3" s="522"/>
      <c r="W3" s="522"/>
      <c r="X3" s="522"/>
      <c r="Y3" s="522"/>
      <c r="Z3" s="522"/>
      <c r="AA3" s="522"/>
      <c r="AB3" s="522"/>
      <c r="AC3" s="521"/>
      <c r="AD3" s="521"/>
    </row>
    <row r="4" spans="1:30" ht="15.75" x14ac:dyDescent="0.2">
      <c r="A4" s="345"/>
      <c r="B4" s="5"/>
      <c r="C4" s="5"/>
      <c r="D4" s="4"/>
      <c r="E4" s="4"/>
      <c r="F4" s="4"/>
      <c r="G4" s="347"/>
      <c r="H4" s="347"/>
      <c r="I4" s="4"/>
      <c r="J4" s="4"/>
      <c r="K4" s="4"/>
      <c r="L4" s="4"/>
      <c r="M4" s="4"/>
      <c r="N4" s="4"/>
      <c r="O4" s="4"/>
      <c r="P4" s="347"/>
      <c r="Q4" s="4"/>
      <c r="R4" s="4"/>
      <c r="S4" s="347"/>
      <c r="T4" s="347"/>
      <c r="U4" s="347"/>
      <c r="V4" s="347"/>
      <c r="W4" s="347"/>
      <c r="X4" s="347"/>
      <c r="Y4" s="347"/>
      <c r="Z4" s="347"/>
      <c r="AA4" s="347"/>
      <c r="AB4" s="347"/>
      <c r="AC4" s="4"/>
      <c r="AD4" s="4"/>
    </row>
    <row r="5" spans="1:30" ht="33.75" customHeight="1" x14ac:dyDescent="0.2">
      <c r="A5" s="345"/>
      <c r="B5" s="5"/>
      <c r="C5" s="5"/>
      <c r="D5" s="4"/>
      <c r="E5" s="4"/>
      <c r="F5" s="4"/>
      <c r="G5" s="347"/>
      <c r="H5" s="347"/>
      <c r="I5" s="4"/>
      <c r="J5" s="4"/>
      <c r="K5" s="4"/>
      <c r="L5" s="4"/>
      <c r="M5" s="4"/>
      <c r="N5" s="4"/>
      <c r="O5" s="4"/>
      <c r="P5" s="347"/>
      <c r="Q5" s="4"/>
      <c r="R5" s="4"/>
      <c r="S5" s="347"/>
      <c r="T5" s="347"/>
      <c r="U5" s="347"/>
      <c r="V5" s="347"/>
      <c r="W5" s="347"/>
      <c r="X5" s="519" t="s">
        <v>47</v>
      </c>
      <c r="Y5" s="519"/>
      <c r="Z5" s="519"/>
      <c r="AA5" s="519"/>
      <c r="AB5" s="519"/>
      <c r="AC5" s="520"/>
      <c r="AD5" s="4"/>
    </row>
    <row r="6" spans="1:30" ht="26.25" hidden="1" customHeight="1" x14ac:dyDescent="0.2">
      <c r="A6" s="345"/>
      <c r="B6" s="5"/>
      <c r="C6" s="5"/>
      <c r="D6" s="4"/>
      <c r="E6" s="4"/>
      <c r="F6" s="4"/>
      <c r="G6" s="347"/>
      <c r="H6" s="347"/>
      <c r="I6" s="4"/>
      <c r="J6" s="4"/>
      <c r="K6" s="4"/>
      <c r="L6" s="4"/>
      <c r="M6" s="4"/>
      <c r="N6" s="4"/>
      <c r="O6" s="4"/>
      <c r="P6" s="347"/>
      <c r="Q6" s="4"/>
      <c r="R6" s="4"/>
      <c r="S6" s="347"/>
      <c r="T6" s="347"/>
      <c r="U6" s="347"/>
      <c r="V6" s="347"/>
      <c r="W6" s="347"/>
      <c r="X6" s="523" t="s">
        <v>50</v>
      </c>
      <c r="Y6" s="523"/>
      <c r="Z6" s="523"/>
      <c r="AA6" s="523"/>
      <c r="AB6" s="523"/>
      <c r="AC6" s="524"/>
      <c r="AD6" s="4"/>
    </row>
    <row r="7" spans="1:30" ht="26.25" hidden="1" customHeight="1" x14ac:dyDescent="0.2">
      <c r="A7" s="345"/>
      <c r="B7" s="5"/>
      <c r="C7" s="5"/>
      <c r="D7" s="4"/>
      <c r="E7" s="4"/>
      <c r="F7" s="4"/>
      <c r="G7" s="347"/>
      <c r="H7" s="347"/>
      <c r="I7" s="4"/>
      <c r="J7" s="4"/>
      <c r="K7" s="4"/>
      <c r="L7" s="4"/>
      <c r="M7" s="4"/>
      <c r="N7" s="4"/>
      <c r="O7" s="4"/>
      <c r="P7" s="347"/>
      <c r="Q7" s="4"/>
      <c r="R7" s="4"/>
      <c r="S7" s="347"/>
      <c r="T7" s="347"/>
      <c r="U7" s="347"/>
      <c r="V7" s="347"/>
      <c r="W7" s="347"/>
      <c r="X7" s="523" t="s">
        <v>48</v>
      </c>
      <c r="Y7" s="523"/>
      <c r="Z7" s="523"/>
      <c r="AA7" s="523"/>
      <c r="AB7" s="523"/>
      <c r="AC7" s="524"/>
      <c r="AD7" s="4"/>
    </row>
    <row r="8" spans="1:30" ht="26.25" hidden="1" customHeight="1" x14ac:dyDescent="0.2">
      <c r="A8" s="345"/>
      <c r="B8" s="5"/>
      <c r="C8" s="5"/>
      <c r="D8" s="4"/>
      <c r="E8" s="4"/>
      <c r="F8" s="4"/>
      <c r="G8" s="347"/>
      <c r="H8" s="347"/>
      <c r="I8" s="4"/>
      <c r="J8" s="4"/>
      <c r="K8" s="4"/>
      <c r="L8" s="4"/>
      <c r="M8" s="4"/>
      <c r="N8" s="4"/>
      <c r="O8" s="4"/>
      <c r="P8" s="347"/>
      <c r="Q8" s="4"/>
      <c r="R8" s="4"/>
      <c r="S8" s="347"/>
      <c r="T8" s="347"/>
      <c r="U8" s="347"/>
      <c r="V8" s="347"/>
      <c r="W8" s="347"/>
      <c r="X8" s="523" t="s">
        <v>50</v>
      </c>
      <c r="Y8" s="523"/>
      <c r="Z8" s="523"/>
      <c r="AA8" s="523"/>
      <c r="AB8" s="523"/>
      <c r="AC8" s="524"/>
      <c r="AD8" s="4"/>
    </row>
    <row r="9" spans="1:30" ht="26.25" customHeight="1" x14ac:dyDescent="0.2">
      <c r="A9" s="345"/>
      <c r="B9" s="5"/>
      <c r="C9" s="5"/>
      <c r="D9" s="4"/>
      <c r="E9" s="4"/>
      <c r="F9" s="4"/>
      <c r="G9" s="347"/>
      <c r="H9" s="347"/>
      <c r="I9" s="4"/>
      <c r="J9" s="4"/>
      <c r="K9" s="4"/>
      <c r="L9" s="4"/>
      <c r="M9" s="4"/>
      <c r="N9" s="4"/>
      <c r="O9" s="4"/>
      <c r="P9" s="347"/>
      <c r="Q9" s="4"/>
      <c r="R9" s="4"/>
      <c r="S9" s="347"/>
      <c r="T9" s="347"/>
      <c r="U9" s="347"/>
      <c r="V9" s="347"/>
      <c r="W9" s="347"/>
      <c r="X9" s="525" t="s">
        <v>49</v>
      </c>
      <c r="Y9" s="525"/>
      <c r="Z9" s="525"/>
      <c r="AA9" s="525"/>
      <c r="AB9" s="525"/>
      <c r="AC9" s="526"/>
      <c r="AD9" s="4"/>
    </row>
    <row r="10" spans="1:30" ht="26.25" customHeight="1" x14ac:dyDescent="0.2">
      <c r="A10" s="527" t="s">
        <v>132</v>
      </c>
      <c r="B10" s="520"/>
      <c r="C10" s="520"/>
      <c r="D10" s="520"/>
      <c r="E10" s="520"/>
      <c r="F10" s="520"/>
      <c r="G10" s="519"/>
      <c r="H10" s="519"/>
      <c r="I10" s="520"/>
      <c r="J10" s="520"/>
      <c r="K10" s="520"/>
      <c r="L10" s="520"/>
      <c r="M10" s="520"/>
      <c r="N10" s="520"/>
      <c r="O10" s="520"/>
      <c r="P10" s="519"/>
      <c r="Q10" s="520"/>
      <c r="R10" s="520"/>
      <c r="S10" s="519"/>
      <c r="T10" s="519"/>
      <c r="U10" s="519"/>
      <c r="V10" s="519"/>
      <c r="W10" s="519"/>
      <c r="X10" s="519"/>
      <c r="Y10" s="519"/>
      <c r="Z10" s="519"/>
      <c r="AA10" s="519"/>
      <c r="AB10" s="519"/>
      <c r="AC10" s="520"/>
      <c r="AD10" s="520"/>
    </row>
    <row r="11" spans="1:30" ht="24.75" customHeight="1" x14ac:dyDescent="0.2">
      <c r="A11" s="530" t="s">
        <v>1237</v>
      </c>
      <c r="B11" s="531"/>
      <c r="C11" s="531"/>
      <c r="D11" s="531"/>
      <c r="E11" s="531"/>
      <c r="F11" s="531"/>
      <c r="G11" s="531"/>
      <c r="H11" s="532"/>
    </row>
    <row r="12" spans="1:30" ht="37.5" customHeight="1" x14ac:dyDescent="0.2">
      <c r="A12" s="533" t="s">
        <v>1238</v>
      </c>
      <c r="B12" s="533"/>
      <c r="C12" s="533"/>
      <c r="D12" s="533"/>
      <c r="E12" s="533"/>
      <c r="F12" s="533"/>
      <c r="G12" s="533"/>
      <c r="H12" s="533"/>
    </row>
    <row r="13" spans="1:30" ht="24.75" customHeight="1" x14ac:dyDescent="0.2">
      <c r="A13" s="513" t="s">
        <v>1239</v>
      </c>
      <c r="B13" s="513"/>
      <c r="C13" s="513"/>
      <c r="D13" s="513"/>
      <c r="E13" s="513"/>
      <c r="F13" s="513"/>
      <c r="G13" s="513"/>
      <c r="H13" s="513"/>
    </row>
    <row r="14" spans="1:30" ht="24.75" customHeight="1" x14ac:dyDescent="0.2">
      <c r="A14" s="513" t="s">
        <v>1240</v>
      </c>
      <c r="B14" s="513"/>
      <c r="C14" s="513"/>
      <c r="D14" s="513"/>
      <c r="E14" s="513"/>
      <c r="F14" s="513"/>
      <c r="G14" s="513"/>
      <c r="H14" s="513"/>
    </row>
    <row r="15" spans="1:30" ht="24.75" customHeight="1" x14ac:dyDescent="0.2">
      <c r="A15" s="513" t="s">
        <v>1241</v>
      </c>
      <c r="B15" s="513"/>
      <c r="C15" s="513"/>
      <c r="D15" s="513"/>
      <c r="E15" s="513"/>
      <c r="F15" s="513"/>
      <c r="G15" s="513"/>
      <c r="H15" s="513"/>
    </row>
    <row r="16" spans="1:30" ht="24.75" customHeight="1" x14ac:dyDescent="0.2">
      <c r="A16" s="513" t="s">
        <v>1242</v>
      </c>
      <c r="B16" s="513"/>
      <c r="C16" s="513"/>
      <c r="D16" s="513"/>
      <c r="E16" s="513"/>
      <c r="F16" s="513"/>
      <c r="G16" s="513"/>
      <c r="H16" s="513"/>
    </row>
    <row r="17" spans="1:30" ht="24.75" customHeight="1" x14ac:dyDescent="0.2">
      <c r="A17" s="513" t="s">
        <v>1243</v>
      </c>
      <c r="B17" s="513"/>
      <c r="C17" s="513"/>
      <c r="D17" s="513"/>
      <c r="E17" s="513"/>
      <c r="F17" s="513"/>
      <c r="G17" s="513"/>
      <c r="H17" s="513"/>
    </row>
    <row r="18" spans="1:30" ht="24.75" customHeight="1" x14ac:dyDescent="0.2">
      <c r="A18" s="513" t="s">
        <v>1244</v>
      </c>
      <c r="B18" s="513"/>
      <c r="C18" s="513"/>
      <c r="D18" s="513"/>
      <c r="E18" s="513"/>
      <c r="F18" s="513"/>
      <c r="G18" s="513"/>
      <c r="H18" s="513"/>
    </row>
    <row r="19" spans="1:30" ht="24.75" customHeight="1" x14ac:dyDescent="0.2">
      <c r="A19" s="513" t="s">
        <v>45</v>
      </c>
      <c r="B19" s="513"/>
      <c r="C19" s="513"/>
      <c r="D19" s="513"/>
      <c r="E19" s="513"/>
      <c r="F19" s="513"/>
      <c r="G19" s="513"/>
      <c r="H19" s="513"/>
      <c r="U19" s="416" t="e">
        <f>SUM(#REF!)</f>
        <v>#REF!</v>
      </c>
    </row>
    <row r="20" spans="1:30" x14ac:dyDescent="0.2">
      <c r="A20" s="346"/>
      <c r="B20" s="3"/>
      <c r="C20" s="3"/>
    </row>
    <row r="21" spans="1:30" ht="53.25" customHeight="1" x14ac:dyDescent="0.2">
      <c r="A21" s="514" t="s">
        <v>44</v>
      </c>
      <c r="B21" s="514" t="s">
        <v>43</v>
      </c>
      <c r="C21" s="514" t="s">
        <v>42</v>
      </c>
      <c r="D21" s="514" t="s">
        <v>41</v>
      </c>
      <c r="E21" s="514" t="s">
        <v>3</v>
      </c>
      <c r="F21" s="514" t="s">
        <v>40</v>
      </c>
      <c r="G21" s="528" t="s">
        <v>1</v>
      </c>
      <c r="H21" s="528" t="s">
        <v>1210</v>
      </c>
      <c r="I21" s="514" t="s">
        <v>38</v>
      </c>
      <c r="J21" s="516" t="s">
        <v>37</v>
      </c>
      <c r="K21" s="517"/>
      <c r="L21" s="514" t="s">
        <v>36</v>
      </c>
      <c r="M21" s="516" t="s">
        <v>35</v>
      </c>
      <c r="N21" s="517"/>
      <c r="O21" s="514" t="s">
        <v>34</v>
      </c>
      <c r="P21" s="514" t="s">
        <v>6</v>
      </c>
      <c r="Q21" s="514" t="s">
        <v>33</v>
      </c>
      <c r="R21" s="514" t="s">
        <v>32</v>
      </c>
      <c r="S21" s="514" t="s">
        <v>8</v>
      </c>
      <c r="T21" s="514" t="s">
        <v>31</v>
      </c>
      <c r="U21" s="514" t="s">
        <v>30</v>
      </c>
      <c r="V21" s="536" t="s">
        <v>29</v>
      </c>
      <c r="W21" s="537"/>
      <c r="X21" s="538"/>
      <c r="Y21" s="518" t="s">
        <v>2</v>
      </c>
      <c r="Z21" s="518" t="s">
        <v>28</v>
      </c>
      <c r="AA21" s="518" t="s">
        <v>27</v>
      </c>
      <c r="AB21" s="518" t="s">
        <v>26</v>
      </c>
      <c r="AC21" s="518" t="s">
        <v>25</v>
      </c>
      <c r="AD21" s="518" t="s">
        <v>24</v>
      </c>
    </row>
    <row r="22" spans="1:30" ht="128.25" customHeight="1" x14ac:dyDescent="0.2">
      <c r="A22" s="515"/>
      <c r="B22" s="515"/>
      <c r="C22" s="515"/>
      <c r="D22" s="515"/>
      <c r="E22" s="515"/>
      <c r="F22" s="515"/>
      <c r="G22" s="529"/>
      <c r="H22" s="529"/>
      <c r="I22" s="515"/>
      <c r="J22" s="240" t="s">
        <v>0</v>
      </c>
      <c r="K22" s="240" t="s">
        <v>22</v>
      </c>
      <c r="L22" s="515"/>
      <c r="M22" s="240" t="s">
        <v>23</v>
      </c>
      <c r="N22" s="240" t="s">
        <v>22</v>
      </c>
      <c r="O22" s="515"/>
      <c r="P22" s="515"/>
      <c r="Q22" s="515"/>
      <c r="R22" s="515"/>
      <c r="S22" s="515"/>
      <c r="T22" s="515"/>
      <c r="U22" s="515"/>
      <c r="V22" s="348" t="s">
        <v>21</v>
      </c>
      <c r="W22" s="348" t="s">
        <v>20</v>
      </c>
      <c r="X22" s="348" t="s">
        <v>19</v>
      </c>
      <c r="Y22" s="518"/>
      <c r="Z22" s="518"/>
      <c r="AA22" s="518"/>
      <c r="AB22" s="518"/>
      <c r="AC22" s="518"/>
      <c r="AD22" s="518"/>
    </row>
    <row r="23" spans="1:30" ht="18.75" customHeight="1" x14ac:dyDescent="0.2">
      <c r="A23" s="39">
        <v>1</v>
      </c>
      <c r="B23" s="39">
        <v>2</v>
      </c>
      <c r="C23" s="39">
        <v>3</v>
      </c>
      <c r="D23" s="39">
        <v>4</v>
      </c>
      <c r="E23" s="39">
        <v>5</v>
      </c>
      <c r="F23" s="39">
        <v>6</v>
      </c>
      <c r="G23" s="39">
        <v>7</v>
      </c>
      <c r="H23" s="39">
        <v>8</v>
      </c>
      <c r="I23" s="39">
        <v>9</v>
      </c>
      <c r="J23" s="39">
        <v>10</v>
      </c>
      <c r="K23" s="39">
        <v>11</v>
      </c>
      <c r="L23" s="39">
        <v>12</v>
      </c>
      <c r="M23" s="39">
        <v>13</v>
      </c>
      <c r="N23" s="39">
        <v>14</v>
      </c>
      <c r="O23" s="39">
        <v>15</v>
      </c>
      <c r="P23" s="39">
        <v>16</v>
      </c>
      <c r="Q23" s="39">
        <v>17</v>
      </c>
      <c r="R23" s="39">
        <v>18</v>
      </c>
      <c r="S23" s="39">
        <v>19</v>
      </c>
      <c r="T23" s="39">
        <v>20</v>
      </c>
      <c r="U23" s="39">
        <v>21</v>
      </c>
      <c r="V23" s="39">
        <v>22</v>
      </c>
      <c r="W23" s="39">
        <v>23</v>
      </c>
      <c r="X23" s="39">
        <v>24</v>
      </c>
      <c r="Y23" s="39">
        <v>25</v>
      </c>
      <c r="Z23" s="39">
        <v>26</v>
      </c>
      <c r="AA23" s="39">
        <v>27</v>
      </c>
      <c r="AB23" s="39">
        <v>28</v>
      </c>
      <c r="AC23" s="39">
        <v>29</v>
      </c>
      <c r="AD23" s="39">
        <v>30</v>
      </c>
    </row>
    <row r="24" spans="1:30" ht="21" customHeight="1" x14ac:dyDescent="0.2">
      <c r="A24" s="178" t="s">
        <v>18</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80"/>
    </row>
    <row r="25" spans="1:30" ht="46.5" customHeight="1" x14ac:dyDescent="0.2">
      <c r="A25" s="241">
        <v>1</v>
      </c>
      <c r="B25" s="32" t="s">
        <v>149</v>
      </c>
      <c r="C25" s="32" t="s">
        <v>863</v>
      </c>
      <c r="D25" s="32" t="s">
        <v>161</v>
      </c>
      <c r="E25" s="32" t="s">
        <v>162</v>
      </c>
      <c r="F25" s="31">
        <v>1</v>
      </c>
      <c r="G25" s="32" t="s">
        <v>163</v>
      </c>
      <c r="H25" s="32" t="s">
        <v>164</v>
      </c>
      <c r="I25" s="32" t="s">
        <v>165</v>
      </c>
      <c r="J25" s="31">
        <v>796</v>
      </c>
      <c r="K25" s="31" t="s">
        <v>359</v>
      </c>
      <c r="L25" s="34">
        <v>1</v>
      </c>
      <c r="M25" s="47">
        <v>45000000000</v>
      </c>
      <c r="N25" s="47" t="s">
        <v>353</v>
      </c>
      <c r="O25" s="32" t="s">
        <v>641</v>
      </c>
      <c r="P25" s="31" t="s">
        <v>128</v>
      </c>
      <c r="Q25" s="31" t="s">
        <v>135</v>
      </c>
      <c r="R25" s="35" t="s">
        <v>126</v>
      </c>
      <c r="S25" s="35" t="s">
        <v>126</v>
      </c>
      <c r="T25" s="35" t="s">
        <v>127</v>
      </c>
      <c r="U25" s="37">
        <v>321200</v>
      </c>
      <c r="V25" s="433" t="s">
        <v>14</v>
      </c>
      <c r="W25" s="37">
        <v>321200</v>
      </c>
      <c r="X25" s="37">
        <v>0</v>
      </c>
      <c r="Y25" s="32" t="s">
        <v>166</v>
      </c>
      <c r="Z25" s="32" t="s">
        <v>137</v>
      </c>
      <c r="AA25" s="33" t="s">
        <v>133</v>
      </c>
      <c r="AB25" s="33" t="s">
        <v>133</v>
      </c>
      <c r="AC25" s="33" t="s">
        <v>133</v>
      </c>
      <c r="AD25" s="37">
        <v>321200</v>
      </c>
    </row>
    <row r="26" spans="1:30" s="23" customFormat="1" ht="90.75" customHeight="1" x14ac:dyDescent="0.2">
      <c r="A26" s="241">
        <v>2</v>
      </c>
      <c r="B26" s="32" t="s">
        <v>191</v>
      </c>
      <c r="C26" s="32" t="s">
        <v>864</v>
      </c>
      <c r="D26" s="32" t="s">
        <v>198</v>
      </c>
      <c r="E26" s="32" t="s">
        <v>199</v>
      </c>
      <c r="F26" s="31">
        <v>2</v>
      </c>
      <c r="G26" s="32" t="s">
        <v>200</v>
      </c>
      <c r="H26" s="32" t="s">
        <v>201</v>
      </c>
      <c r="I26" s="32" t="s">
        <v>202</v>
      </c>
      <c r="J26" s="31" t="s">
        <v>295</v>
      </c>
      <c r="K26" s="31" t="s">
        <v>263</v>
      </c>
      <c r="L26" s="34">
        <v>1</v>
      </c>
      <c r="M26" s="47">
        <v>45000000000</v>
      </c>
      <c r="N26" s="47" t="s">
        <v>353</v>
      </c>
      <c r="O26" s="32" t="s">
        <v>641</v>
      </c>
      <c r="P26" s="31" t="s">
        <v>174</v>
      </c>
      <c r="Q26" s="31" t="s">
        <v>135</v>
      </c>
      <c r="R26" s="35" t="s">
        <v>126</v>
      </c>
      <c r="S26" s="35" t="s">
        <v>168</v>
      </c>
      <c r="T26" s="35" t="s">
        <v>203</v>
      </c>
      <c r="U26" s="37">
        <v>2105088</v>
      </c>
      <c r="V26" s="433" t="s">
        <v>14</v>
      </c>
      <c r="W26" s="37">
        <v>1929664</v>
      </c>
      <c r="X26" s="37">
        <v>175424</v>
      </c>
      <c r="Y26" s="32" t="s">
        <v>136</v>
      </c>
      <c r="Z26" s="32" t="s">
        <v>204</v>
      </c>
      <c r="AA26" s="33" t="s">
        <v>133</v>
      </c>
      <c r="AB26" s="33" t="s">
        <v>133</v>
      </c>
      <c r="AC26" s="33" t="s">
        <v>133</v>
      </c>
      <c r="AD26" s="37">
        <v>2105088</v>
      </c>
    </row>
    <row r="27" spans="1:30" s="23" customFormat="1" ht="46.5" customHeight="1" x14ac:dyDescent="0.2">
      <c r="A27" s="241">
        <v>3</v>
      </c>
      <c r="B27" s="32" t="s">
        <v>233</v>
      </c>
      <c r="C27" s="32" t="s">
        <v>865</v>
      </c>
      <c r="D27" s="32" t="s">
        <v>238</v>
      </c>
      <c r="E27" s="32" t="s">
        <v>239</v>
      </c>
      <c r="F27" s="31">
        <v>3</v>
      </c>
      <c r="G27" s="32" t="s">
        <v>240</v>
      </c>
      <c r="H27" s="32" t="s">
        <v>241</v>
      </c>
      <c r="I27" s="32" t="s">
        <v>134</v>
      </c>
      <c r="J27" s="31">
        <v>876</v>
      </c>
      <c r="K27" s="31" t="s">
        <v>263</v>
      </c>
      <c r="L27" s="34">
        <v>1</v>
      </c>
      <c r="M27" s="47">
        <v>45000000000</v>
      </c>
      <c r="N27" s="47" t="s">
        <v>353</v>
      </c>
      <c r="O27" s="32" t="s">
        <v>641</v>
      </c>
      <c r="P27" s="31" t="s">
        <v>128</v>
      </c>
      <c r="Q27" s="31" t="s">
        <v>135</v>
      </c>
      <c r="R27" s="35" t="s">
        <v>126</v>
      </c>
      <c r="S27" s="35" t="s">
        <v>126</v>
      </c>
      <c r="T27" s="35" t="s">
        <v>127</v>
      </c>
      <c r="U27" s="37">
        <v>11262000</v>
      </c>
      <c r="V27" s="433" t="s">
        <v>14</v>
      </c>
      <c r="W27" s="37">
        <v>11262000</v>
      </c>
      <c r="X27" s="37">
        <v>0</v>
      </c>
      <c r="Y27" s="32" t="s">
        <v>242</v>
      </c>
      <c r="Z27" s="32" t="s">
        <v>243</v>
      </c>
      <c r="AA27" s="33" t="s">
        <v>133</v>
      </c>
      <c r="AB27" s="33" t="s">
        <v>133</v>
      </c>
      <c r="AC27" s="33" t="s">
        <v>133</v>
      </c>
      <c r="AD27" s="37">
        <v>11262000</v>
      </c>
    </row>
    <row r="28" spans="1:30" s="23" customFormat="1" ht="37.5" customHeight="1" x14ac:dyDescent="0.2">
      <c r="A28" s="241">
        <v>4</v>
      </c>
      <c r="B28" s="32" t="s">
        <v>233</v>
      </c>
      <c r="C28" s="32" t="s">
        <v>865</v>
      </c>
      <c r="D28" s="32" t="s">
        <v>234</v>
      </c>
      <c r="E28" s="32" t="s">
        <v>244</v>
      </c>
      <c r="F28" s="31">
        <v>4</v>
      </c>
      <c r="G28" s="32" t="s">
        <v>248</v>
      </c>
      <c r="H28" s="32" t="s">
        <v>249</v>
      </c>
      <c r="I28" s="32" t="s">
        <v>134</v>
      </c>
      <c r="J28" s="31">
        <v>876</v>
      </c>
      <c r="K28" s="31" t="s">
        <v>263</v>
      </c>
      <c r="L28" s="34">
        <v>1</v>
      </c>
      <c r="M28" s="47">
        <v>45000000000</v>
      </c>
      <c r="N28" s="47" t="s">
        <v>353</v>
      </c>
      <c r="O28" s="32" t="s">
        <v>641</v>
      </c>
      <c r="P28" s="31" t="s">
        <v>128</v>
      </c>
      <c r="Q28" s="31" t="s">
        <v>135</v>
      </c>
      <c r="R28" s="35" t="s">
        <v>126</v>
      </c>
      <c r="S28" s="35" t="s">
        <v>141</v>
      </c>
      <c r="T28" s="35" t="s">
        <v>127</v>
      </c>
      <c r="U28" s="37">
        <v>847440</v>
      </c>
      <c r="V28" s="433" t="s">
        <v>14</v>
      </c>
      <c r="W28" s="37">
        <v>847440</v>
      </c>
      <c r="X28" s="37">
        <v>0</v>
      </c>
      <c r="Y28" s="32" t="s">
        <v>247</v>
      </c>
      <c r="Z28" s="32" t="s">
        <v>243</v>
      </c>
      <c r="AA28" s="33" t="s">
        <v>133</v>
      </c>
      <c r="AB28" s="33" t="s">
        <v>133</v>
      </c>
      <c r="AC28" s="33" t="s">
        <v>133</v>
      </c>
      <c r="AD28" s="37">
        <v>847440</v>
      </c>
    </row>
    <row r="29" spans="1:30" s="23" customFormat="1" ht="57" customHeight="1" x14ac:dyDescent="0.2">
      <c r="A29" s="241">
        <v>5</v>
      </c>
      <c r="B29" s="32" t="s">
        <v>233</v>
      </c>
      <c r="C29" s="32" t="s">
        <v>865</v>
      </c>
      <c r="D29" s="32" t="s">
        <v>234</v>
      </c>
      <c r="E29" s="32" t="s">
        <v>239</v>
      </c>
      <c r="F29" s="31">
        <v>5</v>
      </c>
      <c r="G29" s="32" t="s">
        <v>250</v>
      </c>
      <c r="H29" s="32" t="s">
        <v>251</v>
      </c>
      <c r="I29" s="32" t="s">
        <v>134</v>
      </c>
      <c r="J29" s="31">
        <v>876</v>
      </c>
      <c r="K29" s="31" t="s">
        <v>263</v>
      </c>
      <c r="L29" s="34">
        <v>1</v>
      </c>
      <c r="M29" s="47">
        <v>45000000000</v>
      </c>
      <c r="N29" s="47" t="s">
        <v>353</v>
      </c>
      <c r="O29" s="32" t="s">
        <v>641</v>
      </c>
      <c r="P29" s="31" t="s">
        <v>174</v>
      </c>
      <c r="Q29" s="31" t="s">
        <v>135</v>
      </c>
      <c r="R29" s="35" t="s">
        <v>126</v>
      </c>
      <c r="S29" s="35" t="s">
        <v>126</v>
      </c>
      <c r="T29" s="35" t="s">
        <v>127</v>
      </c>
      <c r="U29" s="37">
        <v>346800</v>
      </c>
      <c r="V29" s="433" t="s">
        <v>14</v>
      </c>
      <c r="W29" s="37">
        <v>346800</v>
      </c>
      <c r="X29" s="37">
        <v>0</v>
      </c>
      <c r="Y29" s="32" t="s">
        <v>247</v>
      </c>
      <c r="Z29" s="32" t="s">
        <v>243</v>
      </c>
      <c r="AA29" s="33" t="s">
        <v>133</v>
      </c>
      <c r="AB29" s="33" t="s">
        <v>133</v>
      </c>
      <c r="AC29" s="33" t="s">
        <v>133</v>
      </c>
      <c r="AD29" s="37">
        <v>346800</v>
      </c>
    </row>
    <row r="30" spans="1:30" s="23" customFormat="1" ht="54" customHeight="1" x14ac:dyDescent="0.2">
      <c r="A30" s="241">
        <v>6</v>
      </c>
      <c r="B30" s="32" t="s">
        <v>233</v>
      </c>
      <c r="C30" s="32" t="s">
        <v>865</v>
      </c>
      <c r="D30" s="32" t="s">
        <v>234</v>
      </c>
      <c r="E30" s="32" t="s">
        <v>252</v>
      </c>
      <c r="F30" s="31">
        <v>6</v>
      </c>
      <c r="G30" s="32" t="s">
        <v>253</v>
      </c>
      <c r="H30" s="32" t="s">
        <v>254</v>
      </c>
      <c r="I30" s="32" t="s">
        <v>134</v>
      </c>
      <c r="J30" s="31">
        <v>876</v>
      </c>
      <c r="K30" s="31" t="s">
        <v>263</v>
      </c>
      <c r="L30" s="34">
        <v>1</v>
      </c>
      <c r="M30" s="47">
        <v>45000000000</v>
      </c>
      <c r="N30" s="47" t="s">
        <v>353</v>
      </c>
      <c r="O30" s="32" t="s">
        <v>641</v>
      </c>
      <c r="P30" s="31" t="s">
        <v>128</v>
      </c>
      <c r="Q30" s="31" t="s">
        <v>135</v>
      </c>
      <c r="R30" s="35" t="s">
        <v>126</v>
      </c>
      <c r="S30" s="35" t="s">
        <v>168</v>
      </c>
      <c r="T30" s="35" t="s">
        <v>141</v>
      </c>
      <c r="U30" s="37">
        <v>1000000</v>
      </c>
      <c r="V30" s="433" t="s">
        <v>14</v>
      </c>
      <c r="W30" s="37">
        <v>1000000</v>
      </c>
      <c r="X30" s="37">
        <v>0</v>
      </c>
      <c r="Y30" s="32" t="s">
        <v>131</v>
      </c>
      <c r="Z30" s="32" t="s">
        <v>243</v>
      </c>
      <c r="AA30" s="33" t="s">
        <v>133</v>
      </c>
      <c r="AB30" s="33" t="s">
        <v>133</v>
      </c>
      <c r="AC30" s="33" t="s">
        <v>133</v>
      </c>
      <c r="AD30" s="37">
        <v>1000000</v>
      </c>
    </row>
    <row r="31" spans="1:30" s="23" customFormat="1" ht="77.25" customHeight="1" x14ac:dyDescent="0.2">
      <c r="A31" s="241">
        <v>7</v>
      </c>
      <c r="B31" s="32" t="s">
        <v>233</v>
      </c>
      <c r="C31" s="32" t="s">
        <v>865</v>
      </c>
      <c r="D31" s="32" t="s">
        <v>238</v>
      </c>
      <c r="E31" s="32" t="s">
        <v>239</v>
      </c>
      <c r="F31" s="31">
        <v>7</v>
      </c>
      <c r="G31" s="32" t="s">
        <v>255</v>
      </c>
      <c r="H31" s="32" t="s">
        <v>256</v>
      </c>
      <c r="I31" s="32" t="s">
        <v>134</v>
      </c>
      <c r="J31" s="31">
        <v>876</v>
      </c>
      <c r="K31" s="31" t="s">
        <v>263</v>
      </c>
      <c r="L31" s="34">
        <v>1</v>
      </c>
      <c r="M31" s="47">
        <v>45000000000</v>
      </c>
      <c r="N31" s="47" t="s">
        <v>353</v>
      </c>
      <c r="O31" s="32" t="s">
        <v>146</v>
      </c>
      <c r="P31" s="31" t="s">
        <v>160</v>
      </c>
      <c r="Q31" s="31" t="s">
        <v>257</v>
      </c>
      <c r="R31" s="35" t="s">
        <v>126</v>
      </c>
      <c r="S31" s="35" t="s">
        <v>141</v>
      </c>
      <c r="T31" s="35" t="s">
        <v>564</v>
      </c>
      <c r="U31" s="37">
        <v>5500000</v>
      </c>
      <c r="V31" s="433" t="s">
        <v>14</v>
      </c>
      <c r="W31" s="37">
        <v>2500000</v>
      </c>
      <c r="X31" s="37">
        <v>3000000</v>
      </c>
      <c r="Y31" s="32" t="s">
        <v>247</v>
      </c>
      <c r="Z31" s="32" t="s">
        <v>243</v>
      </c>
      <c r="AA31" s="33" t="s">
        <v>133</v>
      </c>
      <c r="AB31" s="33" t="s">
        <v>133</v>
      </c>
      <c r="AC31" s="33" t="s">
        <v>133</v>
      </c>
      <c r="AD31" s="37">
        <v>5500000</v>
      </c>
    </row>
    <row r="32" spans="1:30" s="230" customFormat="1" ht="216.75" customHeight="1" x14ac:dyDescent="0.2">
      <c r="A32" s="241">
        <v>8</v>
      </c>
      <c r="B32" s="32" t="s">
        <v>351</v>
      </c>
      <c r="C32" s="32" t="s">
        <v>867</v>
      </c>
      <c r="D32" s="32" t="s">
        <v>354</v>
      </c>
      <c r="E32" s="32" t="s">
        <v>355</v>
      </c>
      <c r="F32" s="31">
        <v>8</v>
      </c>
      <c r="G32" s="32" t="s">
        <v>356</v>
      </c>
      <c r="H32" s="32" t="s">
        <v>357</v>
      </c>
      <c r="I32" s="32" t="s">
        <v>1169</v>
      </c>
      <c r="J32" s="31" t="s">
        <v>358</v>
      </c>
      <c r="K32" s="31" t="s">
        <v>359</v>
      </c>
      <c r="L32" s="31">
        <v>1</v>
      </c>
      <c r="M32" s="31">
        <v>45000000000</v>
      </c>
      <c r="N32" s="31" t="s">
        <v>353</v>
      </c>
      <c r="O32" s="32" t="s">
        <v>146</v>
      </c>
      <c r="P32" s="31" t="s">
        <v>228</v>
      </c>
      <c r="Q32" s="31" t="s">
        <v>135</v>
      </c>
      <c r="R32" s="35" t="s">
        <v>126</v>
      </c>
      <c r="S32" s="35" t="s">
        <v>145</v>
      </c>
      <c r="T32" s="35" t="s">
        <v>360</v>
      </c>
      <c r="U32" s="37">
        <v>13837119</v>
      </c>
      <c r="V32" s="433" t="s">
        <v>14</v>
      </c>
      <c r="W32" s="37">
        <v>4612373</v>
      </c>
      <c r="X32" s="37">
        <v>9224746</v>
      </c>
      <c r="Y32" s="349" t="s">
        <v>1208</v>
      </c>
      <c r="Z32" s="32" t="s">
        <v>361</v>
      </c>
      <c r="AA32" s="349" t="s">
        <v>483</v>
      </c>
      <c r="AB32" s="32" t="s">
        <v>484</v>
      </c>
      <c r="AC32" s="33" t="s">
        <v>133</v>
      </c>
      <c r="AD32" s="235" t="s">
        <v>1280</v>
      </c>
    </row>
    <row r="33" spans="1:31" s="23" customFormat="1" ht="108.75" customHeight="1" x14ac:dyDescent="0.2">
      <c r="A33" s="241">
        <v>9</v>
      </c>
      <c r="B33" s="32" t="s">
        <v>351</v>
      </c>
      <c r="C33" s="32" t="s">
        <v>867</v>
      </c>
      <c r="D33" s="32" t="s">
        <v>375</v>
      </c>
      <c r="E33" s="32" t="s">
        <v>376</v>
      </c>
      <c r="F33" s="31">
        <v>9</v>
      </c>
      <c r="G33" s="32" t="s">
        <v>377</v>
      </c>
      <c r="H33" s="32" t="s">
        <v>378</v>
      </c>
      <c r="I33" s="32" t="s">
        <v>134</v>
      </c>
      <c r="J33" s="31" t="s">
        <v>295</v>
      </c>
      <c r="K33" s="31" t="s">
        <v>263</v>
      </c>
      <c r="L33" s="34">
        <v>1</v>
      </c>
      <c r="M33" s="47">
        <v>45000000000</v>
      </c>
      <c r="N33" s="47" t="s">
        <v>353</v>
      </c>
      <c r="O33" s="32" t="s">
        <v>146</v>
      </c>
      <c r="P33" s="201" t="s">
        <v>228</v>
      </c>
      <c r="Q33" s="31" t="s">
        <v>135</v>
      </c>
      <c r="R33" s="35" t="s">
        <v>126</v>
      </c>
      <c r="S33" s="35" t="s">
        <v>145</v>
      </c>
      <c r="T33" s="35" t="s">
        <v>360</v>
      </c>
      <c r="U33" s="37">
        <v>284992127</v>
      </c>
      <c r="V33" s="433" t="s">
        <v>14</v>
      </c>
      <c r="W33" s="37">
        <v>71248032</v>
      </c>
      <c r="X33" s="37">
        <v>213744095</v>
      </c>
      <c r="Y33" s="32" t="s">
        <v>130</v>
      </c>
      <c r="Z33" s="32" t="s">
        <v>379</v>
      </c>
      <c r="AA33" s="33" t="s">
        <v>133</v>
      </c>
      <c r="AB33" s="33" t="s">
        <v>133</v>
      </c>
      <c r="AC33" s="33" t="s">
        <v>133</v>
      </c>
      <c r="AD33" s="37">
        <v>284992127</v>
      </c>
    </row>
    <row r="34" spans="1:31" s="23" customFormat="1" ht="73.5" customHeight="1" x14ac:dyDescent="0.2">
      <c r="A34" s="241">
        <v>10</v>
      </c>
      <c r="B34" s="32" t="s">
        <v>318</v>
      </c>
      <c r="C34" s="32" t="s">
        <v>868</v>
      </c>
      <c r="D34" s="32" t="s">
        <v>323</v>
      </c>
      <c r="E34" s="32" t="s">
        <v>324</v>
      </c>
      <c r="F34" s="31">
        <v>10</v>
      </c>
      <c r="G34" s="32" t="s">
        <v>329</v>
      </c>
      <c r="H34" s="32" t="s">
        <v>330</v>
      </c>
      <c r="I34" s="32" t="s">
        <v>327</v>
      </c>
      <c r="J34" s="31">
        <v>876</v>
      </c>
      <c r="K34" s="31" t="s">
        <v>263</v>
      </c>
      <c r="L34" s="34">
        <v>1</v>
      </c>
      <c r="M34" s="47">
        <v>45000000000</v>
      </c>
      <c r="N34" s="47" t="s">
        <v>353</v>
      </c>
      <c r="O34" s="32" t="s">
        <v>641</v>
      </c>
      <c r="P34" s="201" t="s">
        <v>174</v>
      </c>
      <c r="Q34" s="31" t="s">
        <v>135</v>
      </c>
      <c r="R34" s="61" t="s">
        <v>126</v>
      </c>
      <c r="S34" s="61" t="s">
        <v>126</v>
      </c>
      <c r="T34" s="61" t="s">
        <v>127</v>
      </c>
      <c r="U34" s="37">
        <v>200000</v>
      </c>
      <c r="V34" s="433" t="s">
        <v>14</v>
      </c>
      <c r="W34" s="37">
        <v>200000</v>
      </c>
      <c r="X34" s="37">
        <v>0</v>
      </c>
      <c r="Y34" s="32" t="s">
        <v>166</v>
      </c>
      <c r="Z34" s="32" t="s">
        <v>137</v>
      </c>
      <c r="AA34" s="33" t="s">
        <v>133</v>
      </c>
      <c r="AB34" s="33" t="s">
        <v>133</v>
      </c>
      <c r="AC34" s="33" t="s">
        <v>133</v>
      </c>
      <c r="AD34" s="37">
        <v>200000</v>
      </c>
    </row>
    <row r="35" spans="1:31" s="23" customFormat="1" ht="150.75" customHeight="1" x14ac:dyDescent="0.2">
      <c r="A35" s="241">
        <v>11</v>
      </c>
      <c r="B35" s="32" t="s">
        <v>318</v>
      </c>
      <c r="C35" s="32" t="s">
        <v>868</v>
      </c>
      <c r="D35" s="32" t="s">
        <v>319</v>
      </c>
      <c r="E35" s="32" t="s">
        <v>320</v>
      </c>
      <c r="F35" s="31">
        <v>11</v>
      </c>
      <c r="G35" s="32" t="s">
        <v>331</v>
      </c>
      <c r="H35" s="32" t="s">
        <v>332</v>
      </c>
      <c r="I35" s="32" t="s">
        <v>333</v>
      </c>
      <c r="J35" s="31">
        <v>876</v>
      </c>
      <c r="K35" s="31" t="s">
        <v>263</v>
      </c>
      <c r="L35" s="34">
        <v>1</v>
      </c>
      <c r="M35" s="47">
        <v>45000000000</v>
      </c>
      <c r="N35" s="47" t="s">
        <v>353</v>
      </c>
      <c r="O35" s="32" t="s">
        <v>146</v>
      </c>
      <c r="P35" s="201" t="s">
        <v>160</v>
      </c>
      <c r="Q35" s="31" t="s">
        <v>257</v>
      </c>
      <c r="R35" s="35" t="s">
        <v>126</v>
      </c>
      <c r="S35" s="35" t="s">
        <v>168</v>
      </c>
      <c r="T35" s="35" t="s">
        <v>141</v>
      </c>
      <c r="U35" s="37">
        <v>4000000</v>
      </c>
      <c r="V35" s="433" t="s">
        <v>14</v>
      </c>
      <c r="W35" s="37">
        <v>4000000</v>
      </c>
      <c r="X35" s="37">
        <v>0</v>
      </c>
      <c r="Y35" s="32" t="s">
        <v>166</v>
      </c>
      <c r="Z35" s="32" t="s">
        <v>137</v>
      </c>
      <c r="AA35" s="33" t="s">
        <v>133</v>
      </c>
      <c r="AB35" s="33" t="s">
        <v>133</v>
      </c>
      <c r="AC35" s="33" t="s">
        <v>133</v>
      </c>
      <c r="AD35" s="37">
        <v>4000000</v>
      </c>
    </row>
    <row r="36" spans="1:31" s="23" customFormat="1" ht="115.5" customHeight="1" x14ac:dyDescent="0.2">
      <c r="A36" s="241">
        <v>12</v>
      </c>
      <c r="B36" s="32" t="s">
        <v>318</v>
      </c>
      <c r="C36" s="32" t="s">
        <v>868</v>
      </c>
      <c r="D36" s="32" t="s">
        <v>341</v>
      </c>
      <c r="E36" s="32" t="s">
        <v>300</v>
      </c>
      <c r="F36" s="31">
        <v>12</v>
      </c>
      <c r="G36" s="32" t="s">
        <v>342</v>
      </c>
      <c r="H36" s="32" t="s">
        <v>343</v>
      </c>
      <c r="I36" s="32" t="s">
        <v>134</v>
      </c>
      <c r="J36" s="31">
        <v>876</v>
      </c>
      <c r="K36" s="31" t="s">
        <v>263</v>
      </c>
      <c r="L36" s="34">
        <v>1</v>
      </c>
      <c r="M36" s="47">
        <v>45000000000</v>
      </c>
      <c r="N36" s="47" t="s">
        <v>353</v>
      </c>
      <c r="O36" s="32" t="s">
        <v>146</v>
      </c>
      <c r="P36" s="31" t="s">
        <v>160</v>
      </c>
      <c r="Q36" s="31" t="s">
        <v>257</v>
      </c>
      <c r="R36" s="35" t="s">
        <v>126</v>
      </c>
      <c r="S36" s="35" t="s">
        <v>168</v>
      </c>
      <c r="T36" s="35" t="s">
        <v>141</v>
      </c>
      <c r="U36" s="37">
        <v>1800000</v>
      </c>
      <c r="V36" s="433" t="s">
        <v>14</v>
      </c>
      <c r="W36" s="37">
        <v>1800000</v>
      </c>
      <c r="X36" s="37">
        <v>0</v>
      </c>
      <c r="Y36" s="32" t="s">
        <v>166</v>
      </c>
      <c r="Z36" s="32" t="s">
        <v>137</v>
      </c>
      <c r="AA36" s="33" t="s">
        <v>133</v>
      </c>
      <c r="AB36" s="33" t="s">
        <v>133</v>
      </c>
      <c r="AC36" s="33" t="s">
        <v>133</v>
      </c>
      <c r="AD36" s="37">
        <v>1800000</v>
      </c>
    </row>
    <row r="37" spans="1:31" s="23" customFormat="1" ht="60.75" customHeight="1" x14ac:dyDescent="0.2">
      <c r="A37" s="241">
        <v>13</v>
      </c>
      <c r="B37" s="32" t="s">
        <v>485</v>
      </c>
      <c r="C37" s="32" t="s">
        <v>870</v>
      </c>
      <c r="D37" s="32" t="s">
        <v>181</v>
      </c>
      <c r="E37" s="32">
        <v>7414000</v>
      </c>
      <c r="F37" s="31">
        <v>13</v>
      </c>
      <c r="G37" s="32" t="s">
        <v>590</v>
      </c>
      <c r="H37" s="32" t="s">
        <v>591</v>
      </c>
      <c r="I37" s="32" t="s">
        <v>134</v>
      </c>
      <c r="J37" s="31" t="s">
        <v>295</v>
      </c>
      <c r="K37" s="31" t="s">
        <v>263</v>
      </c>
      <c r="L37" s="34">
        <v>1</v>
      </c>
      <c r="M37" s="47">
        <v>45000000000</v>
      </c>
      <c r="N37" s="47" t="s">
        <v>353</v>
      </c>
      <c r="O37" s="32" t="s">
        <v>146</v>
      </c>
      <c r="P37" s="31" t="s">
        <v>228</v>
      </c>
      <c r="Q37" s="31" t="s">
        <v>135</v>
      </c>
      <c r="R37" s="35" t="s">
        <v>126</v>
      </c>
      <c r="S37" s="61" t="s">
        <v>168</v>
      </c>
      <c r="T37" s="35" t="s">
        <v>127</v>
      </c>
      <c r="U37" s="37">
        <v>26400000</v>
      </c>
      <c r="V37" s="433" t="s">
        <v>14</v>
      </c>
      <c r="W37" s="37">
        <v>26400000</v>
      </c>
      <c r="X37" s="37">
        <v>0</v>
      </c>
      <c r="Y37" s="32" t="s">
        <v>166</v>
      </c>
      <c r="Z37" s="32" t="s">
        <v>137</v>
      </c>
      <c r="AA37" s="33" t="s">
        <v>133</v>
      </c>
      <c r="AB37" s="33" t="s">
        <v>133</v>
      </c>
      <c r="AC37" s="33" t="s">
        <v>133</v>
      </c>
      <c r="AD37" s="37">
        <v>26400000</v>
      </c>
    </row>
    <row r="38" spans="1:31" s="23" customFormat="1" ht="139.5" customHeight="1" x14ac:dyDescent="0.2">
      <c r="A38" s="241">
        <v>14</v>
      </c>
      <c r="B38" s="249">
        <v>202</v>
      </c>
      <c r="C38" s="249" t="s">
        <v>644</v>
      </c>
      <c r="D38" s="249" t="s">
        <v>645</v>
      </c>
      <c r="E38" s="194">
        <v>7411019</v>
      </c>
      <c r="F38" s="31">
        <v>14</v>
      </c>
      <c r="G38" s="249" t="s">
        <v>1214</v>
      </c>
      <c r="H38" s="249" t="s">
        <v>649</v>
      </c>
      <c r="I38" s="249" t="s">
        <v>134</v>
      </c>
      <c r="J38" s="31">
        <v>876</v>
      </c>
      <c r="K38" s="31" t="s">
        <v>263</v>
      </c>
      <c r="L38" s="34">
        <v>1</v>
      </c>
      <c r="M38" s="47">
        <v>45000000000</v>
      </c>
      <c r="N38" s="47" t="s">
        <v>353</v>
      </c>
      <c r="O38" s="32" t="s">
        <v>146</v>
      </c>
      <c r="P38" s="201" t="s">
        <v>650</v>
      </c>
      <c r="Q38" s="201" t="s">
        <v>135</v>
      </c>
      <c r="R38" s="204" t="s">
        <v>126</v>
      </c>
      <c r="S38" s="350" t="s">
        <v>168</v>
      </c>
      <c r="T38" s="350" t="s">
        <v>139</v>
      </c>
      <c r="U38" s="229">
        <v>15000000</v>
      </c>
      <c r="V38" s="433" t="s">
        <v>14</v>
      </c>
      <c r="W38" s="229">
        <v>15000000</v>
      </c>
      <c r="X38" s="229">
        <v>0</v>
      </c>
      <c r="Y38" s="351" t="s">
        <v>136</v>
      </c>
      <c r="Z38" s="249" t="s">
        <v>647</v>
      </c>
      <c r="AA38" s="201"/>
      <c r="AB38" s="201"/>
      <c r="AC38" s="201"/>
      <c r="AD38" s="229">
        <v>15000000</v>
      </c>
    </row>
    <row r="39" spans="1:31" s="23" customFormat="1" ht="98.25" customHeight="1" x14ac:dyDescent="0.2">
      <c r="A39" s="241">
        <v>15</v>
      </c>
      <c r="B39" s="249">
        <v>202</v>
      </c>
      <c r="C39" s="249" t="s">
        <v>644</v>
      </c>
      <c r="D39" s="249" t="s">
        <v>645</v>
      </c>
      <c r="E39" s="194">
        <v>7413010</v>
      </c>
      <c r="F39" s="31">
        <v>15</v>
      </c>
      <c r="G39" s="194" t="s">
        <v>1228</v>
      </c>
      <c r="H39" s="249" t="s">
        <v>665</v>
      </c>
      <c r="I39" s="194" t="s">
        <v>213</v>
      </c>
      <c r="J39" s="31">
        <v>876</v>
      </c>
      <c r="K39" s="31" t="s">
        <v>263</v>
      </c>
      <c r="L39" s="34">
        <v>1</v>
      </c>
      <c r="M39" s="47">
        <v>45000000000</v>
      </c>
      <c r="N39" s="47" t="s">
        <v>353</v>
      </c>
      <c r="O39" s="194" t="s">
        <v>641</v>
      </c>
      <c r="P39" s="352" t="s">
        <v>174</v>
      </c>
      <c r="Q39" s="201" t="s">
        <v>135</v>
      </c>
      <c r="R39" s="204" t="s">
        <v>126</v>
      </c>
      <c r="S39" s="204" t="s">
        <v>126</v>
      </c>
      <c r="T39" s="350" t="s">
        <v>127</v>
      </c>
      <c r="U39" s="220">
        <v>300000</v>
      </c>
      <c r="V39" s="433" t="s">
        <v>14</v>
      </c>
      <c r="W39" s="220">
        <v>300000</v>
      </c>
      <c r="X39" s="220">
        <v>0</v>
      </c>
      <c r="Y39" s="353" t="s">
        <v>136</v>
      </c>
      <c r="Z39" s="249" t="s">
        <v>647</v>
      </c>
      <c r="AA39" s="352"/>
      <c r="AB39" s="352"/>
      <c r="AC39" s="352"/>
      <c r="AD39" s="220">
        <v>300000</v>
      </c>
    </row>
    <row r="40" spans="1:31" s="23" customFormat="1" ht="60" customHeight="1" x14ac:dyDescent="0.2">
      <c r="A40" s="241">
        <v>16</v>
      </c>
      <c r="B40" s="32" t="s">
        <v>674</v>
      </c>
      <c r="C40" s="32" t="s">
        <v>677</v>
      </c>
      <c r="D40" s="32" t="s">
        <v>229</v>
      </c>
      <c r="E40" s="32" t="s">
        <v>689</v>
      </c>
      <c r="F40" s="31">
        <v>16</v>
      </c>
      <c r="G40" s="32" t="s">
        <v>690</v>
      </c>
      <c r="H40" s="32" t="s">
        <v>691</v>
      </c>
      <c r="I40" s="32" t="s">
        <v>134</v>
      </c>
      <c r="J40" s="31" t="s">
        <v>295</v>
      </c>
      <c r="K40" s="31" t="s">
        <v>263</v>
      </c>
      <c r="L40" s="34">
        <v>1</v>
      </c>
      <c r="M40" s="47">
        <v>45000000000</v>
      </c>
      <c r="N40" s="47" t="s">
        <v>353</v>
      </c>
      <c r="O40" s="194" t="s">
        <v>641</v>
      </c>
      <c r="P40" s="31" t="s">
        <v>128</v>
      </c>
      <c r="Q40" s="31" t="s">
        <v>135</v>
      </c>
      <c r="R40" s="35" t="s">
        <v>126</v>
      </c>
      <c r="S40" s="35" t="s">
        <v>168</v>
      </c>
      <c r="T40" s="35" t="s">
        <v>168</v>
      </c>
      <c r="U40" s="37">
        <v>400000</v>
      </c>
      <c r="V40" s="433" t="s">
        <v>14</v>
      </c>
      <c r="W40" s="37">
        <v>400000</v>
      </c>
      <c r="X40" s="37">
        <v>0</v>
      </c>
      <c r="Y40" s="32" t="s">
        <v>230</v>
      </c>
      <c r="Z40" s="32" t="s">
        <v>231</v>
      </c>
      <c r="AA40" s="33" t="s">
        <v>133</v>
      </c>
      <c r="AB40" s="33" t="s">
        <v>133</v>
      </c>
      <c r="AC40" s="33" t="s">
        <v>133</v>
      </c>
      <c r="AD40" s="37">
        <v>400000</v>
      </c>
    </row>
    <row r="41" spans="1:31" s="23" customFormat="1" ht="60.75" customHeight="1" x14ac:dyDescent="0.2">
      <c r="A41" s="241">
        <v>17</v>
      </c>
      <c r="B41" s="32" t="s">
        <v>700</v>
      </c>
      <c r="C41" s="32" t="s">
        <v>871</v>
      </c>
      <c r="D41" s="32" t="s">
        <v>701</v>
      </c>
      <c r="E41" s="32" t="s">
        <v>702</v>
      </c>
      <c r="F41" s="31">
        <v>17</v>
      </c>
      <c r="G41" s="32" t="s">
        <v>703</v>
      </c>
      <c r="H41" s="32" t="s">
        <v>704</v>
      </c>
      <c r="I41" s="32" t="s">
        <v>134</v>
      </c>
      <c r="J41" s="31">
        <v>876</v>
      </c>
      <c r="K41" s="31" t="s">
        <v>263</v>
      </c>
      <c r="L41" s="34">
        <v>1</v>
      </c>
      <c r="M41" s="47">
        <v>45000000000</v>
      </c>
      <c r="N41" s="47" t="s">
        <v>353</v>
      </c>
      <c r="O41" s="194" t="s">
        <v>641</v>
      </c>
      <c r="P41" s="31" t="s">
        <v>128</v>
      </c>
      <c r="Q41" s="31" t="s">
        <v>135</v>
      </c>
      <c r="R41" s="35" t="s">
        <v>126</v>
      </c>
      <c r="S41" s="35" t="s">
        <v>126</v>
      </c>
      <c r="T41" s="35" t="s">
        <v>127</v>
      </c>
      <c r="U41" s="37">
        <v>100000</v>
      </c>
      <c r="V41" s="433" t="s">
        <v>14</v>
      </c>
      <c r="W41" s="37">
        <v>100000</v>
      </c>
      <c r="X41" s="37">
        <v>0</v>
      </c>
      <c r="Y41" s="32" t="s">
        <v>136</v>
      </c>
      <c r="Z41" s="32" t="s">
        <v>137</v>
      </c>
      <c r="AA41" s="33" t="s">
        <v>133</v>
      </c>
      <c r="AB41" s="33" t="s">
        <v>133</v>
      </c>
      <c r="AC41" s="33" t="s">
        <v>133</v>
      </c>
      <c r="AD41" s="37">
        <v>100000</v>
      </c>
    </row>
    <row r="42" spans="1:31" s="23" customFormat="1" ht="72" customHeight="1" x14ac:dyDescent="0.2">
      <c r="A42" s="241">
        <v>18</v>
      </c>
      <c r="B42" s="32" t="s">
        <v>700</v>
      </c>
      <c r="C42" s="32" t="s">
        <v>871</v>
      </c>
      <c r="D42" s="32" t="s">
        <v>701</v>
      </c>
      <c r="E42" s="32" t="s">
        <v>702</v>
      </c>
      <c r="F42" s="31">
        <v>18</v>
      </c>
      <c r="G42" s="32" t="s">
        <v>707</v>
      </c>
      <c r="H42" s="32" t="s">
        <v>708</v>
      </c>
      <c r="I42" s="32" t="s">
        <v>134</v>
      </c>
      <c r="J42" s="31">
        <v>876</v>
      </c>
      <c r="K42" s="31" t="s">
        <v>263</v>
      </c>
      <c r="L42" s="34">
        <v>1</v>
      </c>
      <c r="M42" s="47">
        <v>45000000000</v>
      </c>
      <c r="N42" s="47" t="s">
        <v>353</v>
      </c>
      <c r="O42" s="194" t="s">
        <v>641</v>
      </c>
      <c r="P42" s="31" t="s">
        <v>128</v>
      </c>
      <c r="Q42" s="31" t="s">
        <v>135</v>
      </c>
      <c r="R42" s="35" t="s">
        <v>126</v>
      </c>
      <c r="S42" s="35" t="s">
        <v>141</v>
      </c>
      <c r="T42" s="35" t="s">
        <v>140</v>
      </c>
      <c r="U42" s="37">
        <v>500000</v>
      </c>
      <c r="V42" s="433" t="s">
        <v>14</v>
      </c>
      <c r="W42" s="37">
        <v>500000</v>
      </c>
      <c r="X42" s="37">
        <v>0</v>
      </c>
      <c r="Y42" s="32" t="s">
        <v>136</v>
      </c>
      <c r="Z42" s="32" t="s">
        <v>137</v>
      </c>
      <c r="AA42" s="33" t="s">
        <v>133</v>
      </c>
      <c r="AB42" s="33" t="s">
        <v>133</v>
      </c>
      <c r="AC42" s="33" t="s">
        <v>133</v>
      </c>
      <c r="AD42" s="37">
        <v>500000</v>
      </c>
    </row>
    <row r="43" spans="1:31" s="23" customFormat="1" ht="60.75" customHeight="1" x14ac:dyDescent="0.2">
      <c r="A43" s="241">
        <v>19</v>
      </c>
      <c r="B43" s="32" t="s">
        <v>700</v>
      </c>
      <c r="C43" s="32" t="s">
        <v>871</v>
      </c>
      <c r="D43" s="32" t="s">
        <v>683</v>
      </c>
      <c r="E43" s="32" t="s">
        <v>702</v>
      </c>
      <c r="F43" s="31">
        <v>19</v>
      </c>
      <c r="G43" s="32" t="s">
        <v>720</v>
      </c>
      <c r="H43" s="32" t="s">
        <v>721</v>
      </c>
      <c r="I43" s="32" t="s">
        <v>134</v>
      </c>
      <c r="J43" s="31">
        <v>876</v>
      </c>
      <c r="K43" s="31" t="s">
        <v>263</v>
      </c>
      <c r="L43" s="34">
        <v>1</v>
      </c>
      <c r="M43" s="47">
        <v>45000000000</v>
      </c>
      <c r="N43" s="47" t="s">
        <v>353</v>
      </c>
      <c r="O43" s="194" t="s">
        <v>641</v>
      </c>
      <c r="P43" s="31" t="s">
        <v>128</v>
      </c>
      <c r="Q43" s="31" t="s">
        <v>135</v>
      </c>
      <c r="R43" s="35" t="s">
        <v>126</v>
      </c>
      <c r="S43" s="35" t="s">
        <v>126</v>
      </c>
      <c r="T43" s="35" t="s">
        <v>127</v>
      </c>
      <c r="U43" s="37">
        <v>190000</v>
      </c>
      <c r="V43" s="433" t="s">
        <v>14</v>
      </c>
      <c r="W43" s="37">
        <v>190000</v>
      </c>
      <c r="X43" s="37">
        <v>0</v>
      </c>
      <c r="Y43" s="32" t="s">
        <v>136</v>
      </c>
      <c r="Z43" s="32" t="s">
        <v>137</v>
      </c>
      <c r="AA43" s="33" t="s">
        <v>133</v>
      </c>
      <c r="AB43" s="33" t="s">
        <v>133</v>
      </c>
      <c r="AC43" s="33" t="s">
        <v>133</v>
      </c>
      <c r="AD43" s="37">
        <v>190000</v>
      </c>
    </row>
    <row r="44" spans="1:31" s="23" customFormat="1" ht="126" customHeight="1" x14ac:dyDescent="0.2">
      <c r="A44" s="241">
        <v>20</v>
      </c>
      <c r="B44" s="32" t="s">
        <v>700</v>
      </c>
      <c r="C44" s="32" t="s">
        <v>871</v>
      </c>
      <c r="D44" s="32" t="s">
        <v>701</v>
      </c>
      <c r="E44" s="32" t="s">
        <v>702</v>
      </c>
      <c r="F44" s="31">
        <v>20</v>
      </c>
      <c r="G44" s="32" t="s">
        <v>722</v>
      </c>
      <c r="H44" s="32" t="s">
        <v>723</v>
      </c>
      <c r="I44" s="32" t="s">
        <v>134</v>
      </c>
      <c r="J44" s="31">
        <v>876</v>
      </c>
      <c r="K44" s="31" t="s">
        <v>263</v>
      </c>
      <c r="L44" s="34">
        <v>1</v>
      </c>
      <c r="M44" s="47">
        <v>45000000000</v>
      </c>
      <c r="N44" s="47" t="s">
        <v>353</v>
      </c>
      <c r="O44" s="32" t="s">
        <v>146</v>
      </c>
      <c r="P44" s="31" t="s">
        <v>147</v>
      </c>
      <c r="Q44" s="31" t="s">
        <v>135</v>
      </c>
      <c r="R44" s="35" t="s">
        <v>126</v>
      </c>
      <c r="S44" s="35" t="s">
        <v>141</v>
      </c>
      <c r="T44" s="35" t="s">
        <v>127</v>
      </c>
      <c r="U44" s="37">
        <v>11190000</v>
      </c>
      <c r="V44" s="433" t="s">
        <v>14</v>
      </c>
      <c r="W44" s="37">
        <v>11190000</v>
      </c>
      <c r="X44" s="37">
        <v>0</v>
      </c>
      <c r="Y44" s="32" t="s">
        <v>136</v>
      </c>
      <c r="Z44" s="32" t="s">
        <v>137</v>
      </c>
      <c r="AA44" s="33" t="s">
        <v>133</v>
      </c>
      <c r="AB44" s="33" t="s">
        <v>133</v>
      </c>
      <c r="AC44" s="33" t="s">
        <v>133</v>
      </c>
      <c r="AD44" s="37">
        <v>6000000</v>
      </c>
    </row>
    <row r="45" spans="1:31" s="176" customFormat="1" ht="69.75" customHeight="1" x14ac:dyDescent="0.2">
      <c r="A45" s="241">
        <v>21</v>
      </c>
      <c r="B45" s="48" t="s">
        <v>700</v>
      </c>
      <c r="C45" s="48" t="s">
        <v>871</v>
      </c>
      <c r="D45" s="48" t="s">
        <v>701</v>
      </c>
      <c r="E45" s="98">
        <v>7492060</v>
      </c>
      <c r="F45" s="31">
        <v>21</v>
      </c>
      <c r="G45" s="298"/>
      <c r="H45" s="121" t="s">
        <v>724</v>
      </c>
      <c r="I45" s="52" t="s">
        <v>725</v>
      </c>
      <c r="J45" s="31">
        <v>876</v>
      </c>
      <c r="K45" s="31" t="s">
        <v>263</v>
      </c>
      <c r="L45" s="34">
        <v>1</v>
      </c>
      <c r="M45" s="47">
        <v>45000000000</v>
      </c>
      <c r="N45" s="47" t="s">
        <v>353</v>
      </c>
      <c r="O45" s="194" t="s">
        <v>641</v>
      </c>
      <c r="P45" s="68" t="s">
        <v>174</v>
      </c>
      <c r="Q45" s="31" t="s">
        <v>135</v>
      </c>
      <c r="R45" s="35" t="s">
        <v>126</v>
      </c>
      <c r="S45" s="35" t="s">
        <v>126</v>
      </c>
      <c r="T45" s="299" t="s">
        <v>127</v>
      </c>
      <c r="U45" s="300">
        <v>4609981</v>
      </c>
      <c r="V45" s="433" t="s">
        <v>14</v>
      </c>
      <c r="W45" s="300">
        <v>4609981</v>
      </c>
      <c r="X45" s="302">
        <v>0</v>
      </c>
      <c r="Y45" s="303" t="s">
        <v>726</v>
      </c>
      <c r="Z45" s="304" t="s">
        <v>727</v>
      </c>
      <c r="AA45" s="69"/>
      <c r="AB45" s="51"/>
      <c r="AC45" s="234"/>
      <c r="AD45" s="101">
        <v>4609981</v>
      </c>
      <c r="AE45" s="468"/>
    </row>
    <row r="46" spans="1:31" s="176" customFormat="1" ht="126" customHeight="1" x14ac:dyDescent="0.2">
      <c r="A46" s="241">
        <v>22</v>
      </c>
      <c r="B46" s="48" t="s">
        <v>700</v>
      </c>
      <c r="C46" s="48" t="s">
        <v>871</v>
      </c>
      <c r="D46" s="48" t="s">
        <v>701</v>
      </c>
      <c r="E46" s="98">
        <v>7492060</v>
      </c>
      <c r="F46" s="31">
        <v>22</v>
      </c>
      <c r="G46" s="298"/>
      <c r="H46" s="121" t="s">
        <v>729</v>
      </c>
      <c r="I46" s="78" t="s">
        <v>730</v>
      </c>
      <c r="J46" s="31">
        <v>876</v>
      </c>
      <c r="K46" s="31" t="s">
        <v>263</v>
      </c>
      <c r="L46" s="34">
        <v>1</v>
      </c>
      <c r="M46" s="47">
        <v>45000000000</v>
      </c>
      <c r="N46" s="47" t="s">
        <v>353</v>
      </c>
      <c r="O46" s="194" t="s">
        <v>641</v>
      </c>
      <c r="P46" s="465" t="s">
        <v>174</v>
      </c>
      <c r="Q46" s="31" t="s">
        <v>135</v>
      </c>
      <c r="R46" s="35" t="s">
        <v>126</v>
      </c>
      <c r="S46" s="35" t="s">
        <v>126</v>
      </c>
      <c r="T46" s="299" t="s">
        <v>127</v>
      </c>
      <c r="U46" s="466">
        <v>8650995.1199999992</v>
      </c>
      <c r="V46" s="433" t="s">
        <v>14</v>
      </c>
      <c r="W46" s="466">
        <v>8650995.1199999992</v>
      </c>
      <c r="X46" s="466">
        <v>0</v>
      </c>
      <c r="Y46" s="303" t="s">
        <v>726</v>
      </c>
      <c r="Z46" s="304" t="s">
        <v>727</v>
      </c>
      <c r="AA46" s="467"/>
      <c r="AB46" s="467"/>
      <c r="AC46" s="467"/>
      <c r="AD46" s="466">
        <v>8650995.1199999992</v>
      </c>
    </row>
    <row r="47" spans="1:31" s="23" customFormat="1" ht="38.25" x14ac:dyDescent="0.2">
      <c r="A47" s="241">
        <v>23</v>
      </c>
      <c r="B47" s="32" t="s">
        <v>736</v>
      </c>
      <c r="C47" s="32" t="s">
        <v>872</v>
      </c>
      <c r="D47" s="32" t="s">
        <v>744</v>
      </c>
      <c r="E47" s="32" t="s">
        <v>745</v>
      </c>
      <c r="F47" s="31">
        <v>23</v>
      </c>
      <c r="G47" s="32" t="s">
        <v>187</v>
      </c>
      <c r="H47" s="32" t="s">
        <v>188</v>
      </c>
      <c r="I47" s="32" t="s">
        <v>134</v>
      </c>
      <c r="J47" s="31" t="s">
        <v>295</v>
      </c>
      <c r="K47" s="31" t="s">
        <v>263</v>
      </c>
      <c r="L47" s="34">
        <v>1</v>
      </c>
      <c r="M47" s="47">
        <v>45000000000</v>
      </c>
      <c r="N47" s="47" t="s">
        <v>353</v>
      </c>
      <c r="O47" s="194" t="s">
        <v>641</v>
      </c>
      <c r="P47" s="31" t="s">
        <v>174</v>
      </c>
      <c r="Q47" s="31" t="s">
        <v>135</v>
      </c>
      <c r="R47" s="35" t="s">
        <v>126</v>
      </c>
      <c r="S47" s="35" t="s">
        <v>141</v>
      </c>
      <c r="T47" s="35" t="s">
        <v>496</v>
      </c>
      <c r="U47" s="37">
        <v>1375000</v>
      </c>
      <c r="V47" s="433" t="s">
        <v>14</v>
      </c>
      <c r="W47" s="37">
        <v>1375000</v>
      </c>
      <c r="X47" s="37">
        <v>0</v>
      </c>
      <c r="Y47" s="32" t="s">
        <v>136</v>
      </c>
      <c r="Z47" s="32" t="s">
        <v>137</v>
      </c>
      <c r="AA47" s="33" t="s">
        <v>133</v>
      </c>
      <c r="AB47" s="33" t="s">
        <v>133</v>
      </c>
      <c r="AC47" s="33" t="s">
        <v>133</v>
      </c>
      <c r="AD47" s="37">
        <v>1375000</v>
      </c>
    </row>
    <row r="48" spans="1:31" s="23" customFormat="1" ht="113.25" customHeight="1" x14ac:dyDescent="0.2">
      <c r="A48" s="241">
        <v>24</v>
      </c>
      <c r="B48" s="32" t="s">
        <v>736</v>
      </c>
      <c r="C48" s="32" t="s">
        <v>872</v>
      </c>
      <c r="D48" s="32" t="s">
        <v>746</v>
      </c>
      <c r="E48" s="32">
        <v>7412020</v>
      </c>
      <c r="F48" s="31">
        <v>24</v>
      </c>
      <c r="G48" s="32" t="s">
        <v>1249</v>
      </c>
      <c r="H48" s="32" t="s">
        <v>1281</v>
      </c>
      <c r="I48" s="32" t="s">
        <v>134</v>
      </c>
      <c r="J48" s="31" t="s">
        <v>295</v>
      </c>
      <c r="K48" s="31" t="s">
        <v>263</v>
      </c>
      <c r="L48" s="34">
        <v>1</v>
      </c>
      <c r="M48" s="47">
        <v>45000000000</v>
      </c>
      <c r="N48" s="47" t="s">
        <v>353</v>
      </c>
      <c r="O48" s="32" t="s">
        <v>146</v>
      </c>
      <c r="P48" s="31" t="s">
        <v>147</v>
      </c>
      <c r="Q48" s="31" t="s">
        <v>135</v>
      </c>
      <c r="R48" s="35" t="s">
        <v>126</v>
      </c>
      <c r="S48" s="35" t="s">
        <v>168</v>
      </c>
      <c r="T48" s="61" t="s">
        <v>127</v>
      </c>
      <c r="U48" s="37">
        <v>31680000</v>
      </c>
      <c r="V48" s="433" t="s">
        <v>14</v>
      </c>
      <c r="W48" s="37">
        <v>31680000</v>
      </c>
      <c r="X48" s="37">
        <v>0</v>
      </c>
      <c r="Y48" s="32" t="s">
        <v>136</v>
      </c>
      <c r="Z48" s="32" t="s">
        <v>137</v>
      </c>
      <c r="AA48" s="33" t="s">
        <v>133</v>
      </c>
      <c r="AB48" s="33" t="s">
        <v>133</v>
      </c>
      <c r="AC48" s="33" t="s">
        <v>133</v>
      </c>
      <c r="AD48" s="37">
        <v>31680000</v>
      </c>
    </row>
    <row r="49" spans="1:30" s="23" customFormat="1" ht="38.25" x14ac:dyDescent="0.2">
      <c r="A49" s="241">
        <v>25</v>
      </c>
      <c r="B49" s="32" t="s">
        <v>736</v>
      </c>
      <c r="C49" s="32" t="s">
        <v>872</v>
      </c>
      <c r="D49" s="32" t="s">
        <v>746</v>
      </c>
      <c r="E49" s="32" t="s">
        <v>742</v>
      </c>
      <c r="F49" s="31">
        <v>25</v>
      </c>
      <c r="G49" s="32" t="s">
        <v>754</v>
      </c>
      <c r="H49" s="32" t="s">
        <v>755</v>
      </c>
      <c r="I49" s="32" t="s">
        <v>134</v>
      </c>
      <c r="J49" s="31" t="s">
        <v>295</v>
      </c>
      <c r="K49" s="31" t="s">
        <v>263</v>
      </c>
      <c r="L49" s="34">
        <v>1</v>
      </c>
      <c r="M49" s="47">
        <v>45000000000</v>
      </c>
      <c r="N49" s="47" t="s">
        <v>353</v>
      </c>
      <c r="O49" s="32" t="s">
        <v>146</v>
      </c>
      <c r="P49" s="31" t="s">
        <v>171</v>
      </c>
      <c r="Q49" s="31" t="s">
        <v>135</v>
      </c>
      <c r="R49" s="35" t="s">
        <v>126</v>
      </c>
      <c r="S49" s="35" t="s">
        <v>168</v>
      </c>
      <c r="T49" s="35" t="s">
        <v>141</v>
      </c>
      <c r="U49" s="37">
        <v>1000000</v>
      </c>
      <c r="V49" s="433" t="s">
        <v>14</v>
      </c>
      <c r="W49" s="37">
        <v>1000000</v>
      </c>
      <c r="X49" s="37">
        <v>0</v>
      </c>
      <c r="Y49" s="32" t="s">
        <v>136</v>
      </c>
      <c r="Z49" s="32" t="s">
        <v>137</v>
      </c>
      <c r="AA49" s="33" t="s">
        <v>133</v>
      </c>
      <c r="AB49" s="33" t="s">
        <v>133</v>
      </c>
      <c r="AC49" s="33" t="s">
        <v>133</v>
      </c>
      <c r="AD49" s="37">
        <v>1000000</v>
      </c>
    </row>
    <row r="50" spans="1:30" s="23" customFormat="1" ht="66.75" customHeight="1" x14ac:dyDescent="0.2">
      <c r="A50" s="241">
        <v>26</v>
      </c>
      <c r="B50" s="32" t="s">
        <v>736</v>
      </c>
      <c r="C50" s="32" t="s">
        <v>872</v>
      </c>
      <c r="D50" s="32" t="s">
        <v>741</v>
      </c>
      <c r="E50" s="32" t="s">
        <v>742</v>
      </c>
      <c r="F50" s="31">
        <v>26</v>
      </c>
      <c r="G50" s="32" t="s">
        <v>756</v>
      </c>
      <c r="H50" s="32" t="s">
        <v>757</v>
      </c>
      <c r="I50" s="32" t="s">
        <v>134</v>
      </c>
      <c r="J50" s="31" t="s">
        <v>295</v>
      </c>
      <c r="K50" s="31" t="s">
        <v>263</v>
      </c>
      <c r="L50" s="34">
        <v>1</v>
      </c>
      <c r="M50" s="47">
        <v>45000000000</v>
      </c>
      <c r="N50" s="47" t="s">
        <v>353</v>
      </c>
      <c r="O50" s="32" t="s">
        <v>146</v>
      </c>
      <c r="P50" s="31" t="s">
        <v>171</v>
      </c>
      <c r="Q50" s="31" t="s">
        <v>135</v>
      </c>
      <c r="R50" s="35" t="s">
        <v>126</v>
      </c>
      <c r="S50" s="35" t="s">
        <v>168</v>
      </c>
      <c r="T50" s="35" t="s">
        <v>141</v>
      </c>
      <c r="U50" s="37">
        <v>1000000</v>
      </c>
      <c r="V50" s="433" t="s">
        <v>14</v>
      </c>
      <c r="W50" s="37">
        <v>1000000</v>
      </c>
      <c r="X50" s="37">
        <v>0</v>
      </c>
      <c r="Y50" s="32" t="s">
        <v>136</v>
      </c>
      <c r="Z50" s="32" t="s">
        <v>137</v>
      </c>
      <c r="AA50" s="33" t="s">
        <v>133</v>
      </c>
      <c r="AB50" s="33" t="s">
        <v>133</v>
      </c>
      <c r="AC50" s="33" t="s">
        <v>133</v>
      </c>
      <c r="AD50" s="37">
        <v>1000000</v>
      </c>
    </row>
    <row r="51" spans="1:30" s="23" customFormat="1" ht="57.75" customHeight="1" x14ac:dyDescent="0.2">
      <c r="A51" s="241">
        <v>27</v>
      </c>
      <c r="B51" s="195" t="s">
        <v>764</v>
      </c>
      <c r="C51" s="195" t="s">
        <v>873</v>
      </c>
      <c r="D51" s="195" t="s">
        <v>232</v>
      </c>
      <c r="E51" s="195" t="s">
        <v>771</v>
      </c>
      <c r="F51" s="31">
        <v>27</v>
      </c>
      <c r="G51" s="195" t="s">
        <v>548</v>
      </c>
      <c r="H51" s="195" t="s">
        <v>549</v>
      </c>
      <c r="I51" s="195" t="s">
        <v>772</v>
      </c>
      <c r="J51" s="354" t="s">
        <v>295</v>
      </c>
      <c r="K51" s="354" t="s">
        <v>263</v>
      </c>
      <c r="L51" s="355">
        <v>1</v>
      </c>
      <c r="M51" s="47">
        <v>45000000000</v>
      </c>
      <c r="N51" s="47" t="s">
        <v>353</v>
      </c>
      <c r="O51" s="194" t="s">
        <v>641</v>
      </c>
      <c r="P51" s="354" t="s">
        <v>174</v>
      </c>
      <c r="Q51" s="354" t="s">
        <v>135</v>
      </c>
      <c r="R51" s="356" t="s">
        <v>126</v>
      </c>
      <c r="S51" s="356" t="s">
        <v>126</v>
      </c>
      <c r="T51" s="357" t="s">
        <v>177</v>
      </c>
      <c r="U51" s="211">
        <v>1401540</v>
      </c>
      <c r="V51" s="433" t="s">
        <v>14</v>
      </c>
      <c r="W51" s="211">
        <v>700770</v>
      </c>
      <c r="X51" s="211">
        <v>700770</v>
      </c>
      <c r="Y51" s="195" t="s">
        <v>131</v>
      </c>
      <c r="Z51" s="195" t="s">
        <v>767</v>
      </c>
      <c r="AA51" s="358" t="s">
        <v>133</v>
      </c>
      <c r="AB51" s="358" t="s">
        <v>133</v>
      </c>
      <c r="AC51" s="358" t="s">
        <v>133</v>
      </c>
      <c r="AD51" s="211">
        <v>700770</v>
      </c>
    </row>
    <row r="52" spans="1:30" s="23" customFormat="1" ht="80.25" customHeight="1" x14ac:dyDescent="0.2">
      <c r="A52" s="241">
        <v>28</v>
      </c>
      <c r="B52" s="195" t="s">
        <v>764</v>
      </c>
      <c r="C52" s="195" t="s">
        <v>873</v>
      </c>
      <c r="D52" s="195" t="s">
        <v>232</v>
      </c>
      <c r="E52" s="195" t="s">
        <v>771</v>
      </c>
      <c r="F52" s="31">
        <v>28</v>
      </c>
      <c r="G52" s="195" t="s">
        <v>550</v>
      </c>
      <c r="H52" s="195" t="s">
        <v>551</v>
      </c>
      <c r="I52" s="195" t="s">
        <v>775</v>
      </c>
      <c r="J52" s="354" t="s">
        <v>295</v>
      </c>
      <c r="K52" s="354" t="s">
        <v>263</v>
      </c>
      <c r="L52" s="355">
        <v>1</v>
      </c>
      <c r="M52" s="47">
        <v>45000000000</v>
      </c>
      <c r="N52" s="47" t="s">
        <v>353</v>
      </c>
      <c r="O52" s="194" t="s">
        <v>641</v>
      </c>
      <c r="P52" s="354" t="s">
        <v>174</v>
      </c>
      <c r="Q52" s="354" t="s">
        <v>135</v>
      </c>
      <c r="R52" s="356" t="s">
        <v>126</v>
      </c>
      <c r="S52" s="356" t="s">
        <v>168</v>
      </c>
      <c r="T52" s="359" t="s">
        <v>141</v>
      </c>
      <c r="U52" s="211">
        <v>770000</v>
      </c>
      <c r="V52" s="433" t="s">
        <v>14</v>
      </c>
      <c r="W52" s="211">
        <v>770000</v>
      </c>
      <c r="X52" s="211">
        <v>0</v>
      </c>
      <c r="Y52" s="195" t="s">
        <v>131</v>
      </c>
      <c r="Z52" s="195" t="s">
        <v>767</v>
      </c>
      <c r="AA52" s="358" t="s">
        <v>133</v>
      </c>
      <c r="AB52" s="358" t="s">
        <v>133</v>
      </c>
      <c r="AC52" s="358" t="s">
        <v>133</v>
      </c>
      <c r="AD52" s="211">
        <v>770000</v>
      </c>
    </row>
    <row r="53" spans="1:30" s="23" customFormat="1" ht="135.75" customHeight="1" x14ac:dyDescent="0.2">
      <c r="A53" s="241">
        <v>29</v>
      </c>
      <c r="B53" s="195" t="s">
        <v>764</v>
      </c>
      <c r="C53" s="195" t="s">
        <v>873</v>
      </c>
      <c r="D53" s="195" t="s">
        <v>232</v>
      </c>
      <c r="E53" s="195" t="s">
        <v>771</v>
      </c>
      <c r="F53" s="31">
        <v>29</v>
      </c>
      <c r="G53" s="195" t="s">
        <v>552</v>
      </c>
      <c r="H53" s="195" t="s">
        <v>553</v>
      </c>
      <c r="I53" s="195" t="s">
        <v>1168</v>
      </c>
      <c r="J53" s="354" t="s">
        <v>295</v>
      </c>
      <c r="K53" s="354" t="s">
        <v>263</v>
      </c>
      <c r="L53" s="355">
        <v>1</v>
      </c>
      <c r="M53" s="47">
        <v>45000000000</v>
      </c>
      <c r="N53" s="47" t="s">
        <v>353</v>
      </c>
      <c r="O53" s="194" t="s">
        <v>641</v>
      </c>
      <c r="P53" s="354" t="s">
        <v>174</v>
      </c>
      <c r="Q53" s="354" t="s">
        <v>135</v>
      </c>
      <c r="R53" s="356" t="s">
        <v>126</v>
      </c>
      <c r="S53" s="356" t="s">
        <v>141</v>
      </c>
      <c r="T53" s="360" t="s">
        <v>127</v>
      </c>
      <c r="U53" s="211">
        <v>3950000</v>
      </c>
      <c r="V53" s="433" t="s">
        <v>14</v>
      </c>
      <c r="W53" s="211">
        <v>3950000</v>
      </c>
      <c r="X53" s="211">
        <v>0</v>
      </c>
      <c r="Y53" s="195" t="s">
        <v>131</v>
      </c>
      <c r="Z53" s="195" t="s">
        <v>767</v>
      </c>
      <c r="AA53" s="358" t="s">
        <v>133</v>
      </c>
      <c r="AB53" s="358" t="s">
        <v>133</v>
      </c>
      <c r="AC53" s="358" t="s">
        <v>133</v>
      </c>
      <c r="AD53" s="211">
        <v>3950000</v>
      </c>
    </row>
    <row r="54" spans="1:30" s="23" customFormat="1" ht="173.25" customHeight="1" x14ac:dyDescent="0.2">
      <c r="A54" s="241">
        <v>30</v>
      </c>
      <c r="B54" s="195" t="s">
        <v>764</v>
      </c>
      <c r="C54" s="195" t="s">
        <v>873</v>
      </c>
      <c r="D54" s="195" t="s">
        <v>198</v>
      </c>
      <c r="E54" s="195" t="s">
        <v>199</v>
      </c>
      <c r="F54" s="31">
        <v>30</v>
      </c>
      <c r="G54" s="195" t="s">
        <v>784</v>
      </c>
      <c r="H54" s="195" t="s">
        <v>785</v>
      </c>
      <c r="I54" s="32" t="s">
        <v>165</v>
      </c>
      <c r="J54" s="354">
        <v>796</v>
      </c>
      <c r="K54" s="354" t="s">
        <v>359</v>
      </c>
      <c r="L54" s="355">
        <v>1</v>
      </c>
      <c r="M54" s="47">
        <v>45000000000</v>
      </c>
      <c r="N54" s="47" t="s">
        <v>353</v>
      </c>
      <c r="O54" s="194" t="s">
        <v>641</v>
      </c>
      <c r="P54" s="354" t="s">
        <v>128</v>
      </c>
      <c r="Q54" s="354" t="s">
        <v>135</v>
      </c>
      <c r="R54" s="356" t="s">
        <v>126</v>
      </c>
      <c r="S54" s="356" t="s">
        <v>141</v>
      </c>
      <c r="T54" s="359" t="s">
        <v>127</v>
      </c>
      <c r="U54" s="211">
        <v>400000</v>
      </c>
      <c r="V54" s="433" t="s">
        <v>14</v>
      </c>
      <c r="W54" s="211">
        <v>400000</v>
      </c>
      <c r="X54" s="211">
        <v>0</v>
      </c>
      <c r="Y54" s="195" t="s">
        <v>131</v>
      </c>
      <c r="Z54" s="195" t="s">
        <v>767</v>
      </c>
      <c r="AA54" s="358" t="s">
        <v>133</v>
      </c>
      <c r="AB54" s="358" t="s">
        <v>133</v>
      </c>
      <c r="AC54" s="358" t="s">
        <v>133</v>
      </c>
      <c r="AD54" s="211">
        <v>400000</v>
      </c>
    </row>
    <row r="55" spans="1:30" s="481" customFormat="1" ht="71.25" customHeight="1" x14ac:dyDescent="0.2">
      <c r="A55" s="241">
        <v>31</v>
      </c>
      <c r="B55" s="195" t="s">
        <v>764</v>
      </c>
      <c r="C55" s="195" t="s">
        <v>873</v>
      </c>
      <c r="D55" s="195">
        <v>72.22</v>
      </c>
      <c r="E55" s="195">
        <v>7220040</v>
      </c>
      <c r="F55" s="31">
        <v>31</v>
      </c>
      <c r="G55" s="195" t="s">
        <v>1261</v>
      </c>
      <c r="H55" s="195" t="s">
        <v>1262</v>
      </c>
      <c r="I55" s="249" t="s">
        <v>1263</v>
      </c>
      <c r="J55" s="201">
        <v>876</v>
      </c>
      <c r="K55" s="354" t="s">
        <v>263</v>
      </c>
      <c r="L55" s="355">
        <v>1</v>
      </c>
      <c r="M55" s="47">
        <v>45000000000</v>
      </c>
      <c r="N55" s="47" t="s">
        <v>353</v>
      </c>
      <c r="O55" s="194" t="s">
        <v>641</v>
      </c>
      <c r="P55" s="354" t="s">
        <v>174</v>
      </c>
      <c r="Q55" s="201" t="s">
        <v>135</v>
      </c>
      <c r="R55" s="356" t="s">
        <v>126</v>
      </c>
      <c r="S55" s="356" t="s">
        <v>126</v>
      </c>
      <c r="T55" s="359" t="s">
        <v>127</v>
      </c>
      <c r="U55" s="484">
        <v>31131530</v>
      </c>
      <c r="V55" s="433" t="s">
        <v>14</v>
      </c>
      <c r="W55" s="484">
        <v>31131530</v>
      </c>
      <c r="X55" s="211">
        <v>0</v>
      </c>
      <c r="Y55" s="195" t="s">
        <v>131</v>
      </c>
      <c r="Z55" s="195" t="s">
        <v>767</v>
      </c>
      <c r="AA55" s="485"/>
      <c r="AB55" s="485"/>
      <c r="AC55" s="485"/>
      <c r="AD55" s="484">
        <v>31131530</v>
      </c>
    </row>
    <row r="56" spans="1:30" s="23" customFormat="1" ht="65.25" customHeight="1" x14ac:dyDescent="0.2">
      <c r="A56" s="241">
        <v>32</v>
      </c>
      <c r="B56" s="249">
        <v>208</v>
      </c>
      <c r="C56" s="249" t="s">
        <v>874</v>
      </c>
      <c r="D56" s="249" t="s">
        <v>181</v>
      </c>
      <c r="E56" s="249">
        <v>7220034</v>
      </c>
      <c r="F56" s="31">
        <v>32</v>
      </c>
      <c r="G56" s="32"/>
      <c r="H56" s="32" t="s">
        <v>851</v>
      </c>
      <c r="I56" s="249" t="s">
        <v>134</v>
      </c>
      <c r="J56" s="201">
        <v>876</v>
      </c>
      <c r="K56" s="354" t="s">
        <v>263</v>
      </c>
      <c r="L56" s="355">
        <v>1</v>
      </c>
      <c r="M56" s="47">
        <v>45000000000</v>
      </c>
      <c r="N56" s="47" t="s">
        <v>353</v>
      </c>
      <c r="O56" s="361" t="s">
        <v>146</v>
      </c>
      <c r="P56" s="201" t="s">
        <v>160</v>
      </c>
      <c r="Q56" s="201" t="s">
        <v>135</v>
      </c>
      <c r="R56" s="204" t="s">
        <v>126</v>
      </c>
      <c r="S56" s="35" t="s">
        <v>168</v>
      </c>
      <c r="T56" s="203" t="s">
        <v>127</v>
      </c>
      <c r="U56" s="222">
        <v>1271000</v>
      </c>
      <c r="V56" s="433" t="s">
        <v>14</v>
      </c>
      <c r="W56" s="222">
        <v>1271000</v>
      </c>
      <c r="X56" s="222">
        <v>0</v>
      </c>
      <c r="Y56" s="351" t="s">
        <v>136</v>
      </c>
      <c r="Z56" s="249" t="s">
        <v>852</v>
      </c>
      <c r="AA56" s="201"/>
      <c r="AB56" s="201"/>
      <c r="AC56" s="201"/>
      <c r="AD56" s="222">
        <v>1271000</v>
      </c>
    </row>
    <row r="57" spans="1:30" s="23" customFormat="1" ht="101.25" customHeight="1" x14ac:dyDescent="0.2">
      <c r="A57" s="241">
        <v>33</v>
      </c>
      <c r="B57" s="249">
        <v>208</v>
      </c>
      <c r="C57" s="249" t="s">
        <v>874</v>
      </c>
      <c r="D57" s="249" t="s">
        <v>181</v>
      </c>
      <c r="E57" s="249">
        <v>7220034</v>
      </c>
      <c r="F57" s="31">
        <v>33</v>
      </c>
      <c r="G57" s="249"/>
      <c r="H57" s="32" t="s">
        <v>853</v>
      </c>
      <c r="I57" s="249" t="s">
        <v>134</v>
      </c>
      <c r="J57" s="201">
        <v>876</v>
      </c>
      <c r="K57" s="354" t="s">
        <v>263</v>
      </c>
      <c r="L57" s="355">
        <v>1</v>
      </c>
      <c r="M57" s="47">
        <v>45000000000</v>
      </c>
      <c r="N57" s="47" t="s">
        <v>353</v>
      </c>
      <c r="O57" s="361" t="s">
        <v>146</v>
      </c>
      <c r="P57" s="201" t="s">
        <v>160</v>
      </c>
      <c r="Q57" s="201" t="s">
        <v>135</v>
      </c>
      <c r="R57" s="204" t="s">
        <v>126</v>
      </c>
      <c r="S57" s="35" t="s">
        <v>168</v>
      </c>
      <c r="T57" s="63" t="s">
        <v>127</v>
      </c>
      <c r="U57" s="222">
        <v>2119000</v>
      </c>
      <c r="V57" s="433" t="s">
        <v>14</v>
      </c>
      <c r="W57" s="222">
        <v>2119000</v>
      </c>
      <c r="X57" s="222">
        <v>0</v>
      </c>
      <c r="Y57" s="351" t="s">
        <v>136</v>
      </c>
      <c r="Z57" s="249" t="s">
        <v>852</v>
      </c>
      <c r="AA57" s="201"/>
      <c r="AB57" s="201"/>
      <c r="AC57" s="201"/>
      <c r="AD57" s="222">
        <v>2119000</v>
      </c>
    </row>
    <row r="58" spans="1:30" s="23" customFormat="1" ht="61.5" customHeight="1" x14ac:dyDescent="0.2">
      <c r="A58" s="241">
        <v>34</v>
      </c>
      <c r="B58" s="32" t="s">
        <v>898</v>
      </c>
      <c r="C58" s="32" t="s">
        <v>948</v>
      </c>
      <c r="D58" s="32" t="s">
        <v>899</v>
      </c>
      <c r="E58" s="32" t="s">
        <v>900</v>
      </c>
      <c r="F58" s="31">
        <v>34</v>
      </c>
      <c r="G58" s="32" t="s">
        <v>286</v>
      </c>
      <c r="H58" s="32" t="s">
        <v>901</v>
      </c>
      <c r="I58" s="32" t="s">
        <v>1165</v>
      </c>
      <c r="J58" s="31" t="s">
        <v>295</v>
      </c>
      <c r="K58" s="31" t="s">
        <v>263</v>
      </c>
      <c r="L58" s="34">
        <v>1</v>
      </c>
      <c r="M58" s="47">
        <v>45000000000</v>
      </c>
      <c r="N58" s="47" t="s">
        <v>353</v>
      </c>
      <c r="O58" s="38" t="s">
        <v>641</v>
      </c>
      <c r="P58" s="31" t="s">
        <v>174</v>
      </c>
      <c r="Q58" s="31" t="s">
        <v>135</v>
      </c>
      <c r="R58" s="35" t="s">
        <v>126</v>
      </c>
      <c r="S58" s="35" t="s">
        <v>126</v>
      </c>
      <c r="T58" s="84" t="s">
        <v>142</v>
      </c>
      <c r="U58" s="223">
        <v>1712000</v>
      </c>
      <c r="V58" s="433" t="s">
        <v>14</v>
      </c>
      <c r="W58" s="223">
        <v>1712000</v>
      </c>
      <c r="X58" s="223">
        <v>0</v>
      </c>
      <c r="Y58" s="32" t="s">
        <v>136</v>
      </c>
      <c r="Z58" s="32" t="s">
        <v>137</v>
      </c>
      <c r="AA58" s="33" t="s">
        <v>133</v>
      </c>
      <c r="AB58" s="33" t="s">
        <v>133</v>
      </c>
      <c r="AC58" s="33" t="s">
        <v>133</v>
      </c>
      <c r="AD58" s="223">
        <v>1712000</v>
      </c>
    </row>
    <row r="59" spans="1:30" s="23" customFormat="1" ht="159.75" customHeight="1" x14ac:dyDescent="0.2">
      <c r="A59" s="241">
        <v>35</v>
      </c>
      <c r="B59" s="32" t="s">
        <v>898</v>
      </c>
      <c r="C59" s="32" t="s">
        <v>948</v>
      </c>
      <c r="D59" s="32" t="s">
        <v>181</v>
      </c>
      <c r="E59" s="32" t="s">
        <v>287</v>
      </c>
      <c r="F59" s="31">
        <v>35</v>
      </c>
      <c r="G59" s="32" t="s">
        <v>902</v>
      </c>
      <c r="H59" s="32" t="s">
        <v>903</v>
      </c>
      <c r="I59" s="32" t="s">
        <v>134</v>
      </c>
      <c r="J59" s="31" t="s">
        <v>295</v>
      </c>
      <c r="K59" s="31" t="s">
        <v>263</v>
      </c>
      <c r="L59" s="34">
        <v>1</v>
      </c>
      <c r="M59" s="47">
        <v>45000000000</v>
      </c>
      <c r="N59" s="47" t="s">
        <v>353</v>
      </c>
      <c r="O59" s="38" t="s">
        <v>146</v>
      </c>
      <c r="P59" s="31" t="s">
        <v>228</v>
      </c>
      <c r="Q59" s="31" t="s">
        <v>257</v>
      </c>
      <c r="R59" s="35" t="s">
        <v>126</v>
      </c>
      <c r="S59" s="362" t="s">
        <v>141</v>
      </c>
      <c r="T59" s="84" t="s">
        <v>127</v>
      </c>
      <c r="U59" s="223">
        <v>1200000</v>
      </c>
      <c r="V59" s="433" t="s">
        <v>14</v>
      </c>
      <c r="W59" s="223">
        <v>1200000</v>
      </c>
      <c r="X59" s="223">
        <v>0</v>
      </c>
      <c r="Y59" s="32" t="s">
        <v>136</v>
      </c>
      <c r="Z59" s="32" t="s">
        <v>137</v>
      </c>
      <c r="AA59" s="33" t="s">
        <v>133</v>
      </c>
      <c r="AB59" s="33" t="s">
        <v>133</v>
      </c>
      <c r="AC59" s="33" t="s">
        <v>133</v>
      </c>
      <c r="AD59" s="223">
        <v>1200000</v>
      </c>
    </row>
    <row r="60" spans="1:30" s="23" customFormat="1" ht="102.75" customHeight="1" x14ac:dyDescent="0.2">
      <c r="A60" s="241">
        <v>36</v>
      </c>
      <c r="B60" s="93" t="s">
        <v>898</v>
      </c>
      <c r="C60" s="93" t="s">
        <v>948</v>
      </c>
      <c r="D60" s="93" t="s">
        <v>181</v>
      </c>
      <c r="E60" s="93" t="s">
        <v>287</v>
      </c>
      <c r="F60" s="31">
        <v>36</v>
      </c>
      <c r="G60" s="93" t="s">
        <v>904</v>
      </c>
      <c r="H60" s="93" t="s">
        <v>905</v>
      </c>
      <c r="I60" s="93" t="s">
        <v>134</v>
      </c>
      <c r="J60" s="62" t="s">
        <v>295</v>
      </c>
      <c r="K60" s="62" t="s">
        <v>263</v>
      </c>
      <c r="L60" s="133">
        <v>1</v>
      </c>
      <c r="M60" s="62">
        <v>45000000000</v>
      </c>
      <c r="N60" s="62" t="s">
        <v>353</v>
      </c>
      <c r="O60" s="363" t="s">
        <v>641</v>
      </c>
      <c r="P60" s="62" t="s">
        <v>128</v>
      </c>
      <c r="Q60" s="62" t="s">
        <v>135</v>
      </c>
      <c r="R60" s="152" t="s">
        <v>126</v>
      </c>
      <c r="S60" s="152" t="s">
        <v>126</v>
      </c>
      <c r="T60" s="152" t="s">
        <v>127</v>
      </c>
      <c r="U60" s="217">
        <v>4000000</v>
      </c>
      <c r="V60" s="433" t="s">
        <v>14</v>
      </c>
      <c r="W60" s="217">
        <v>4000000</v>
      </c>
      <c r="X60" s="217">
        <v>0</v>
      </c>
      <c r="Y60" s="93" t="s">
        <v>288</v>
      </c>
      <c r="Z60" s="93" t="s">
        <v>289</v>
      </c>
      <c r="AA60" s="147" t="s">
        <v>133</v>
      </c>
      <c r="AB60" s="147" t="s">
        <v>133</v>
      </c>
      <c r="AC60" s="147" t="s">
        <v>133</v>
      </c>
      <c r="AD60" s="217">
        <v>4000000</v>
      </c>
    </row>
    <row r="61" spans="1:30" s="176" customFormat="1" ht="168.75" customHeight="1" x14ac:dyDescent="0.2">
      <c r="A61" s="241">
        <v>37</v>
      </c>
      <c r="B61" s="93" t="s">
        <v>898</v>
      </c>
      <c r="C61" s="93" t="s">
        <v>948</v>
      </c>
      <c r="D61" s="93" t="s">
        <v>912</v>
      </c>
      <c r="E61" s="93" t="s">
        <v>906</v>
      </c>
      <c r="F61" s="31">
        <v>37</v>
      </c>
      <c r="G61" s="93" t="s">
        <v>915</v>
      </c>
      <c r="H61" s="93" t="s">
        <v>916</v>
      </c>
      <c r="I61" s="93" t="s">
        <v>291</v>
      </c>
      <c r="J61" s="62" t="s">
        <v>295</v>
      </c>
      <c r="K61" s="62" t="s">
        <v>263</v>
      </c>
      <c r="L61" s="133">
        <v>1</v>
      </c>
      <c r="M61" s="62">
        <v>45000000000</v>
      </c>
      <c r="N61" s="62" t="s">
        <v>353</v>
      </c>
      <c r="O61" s="363" t="s">
        <v>641</v>
      </c>
      <c r="P61" s="62" t="s">
        <v>174</v>
      </c>
      <c r="Q61" s="62" t="s">
        <v>135</v>
      </c>
      <c r="R61" s="152" t="s">
        <v>126</v>
      </c>
      <c r="S61" s="152" t="s">
        <v>126</v>
      </c>
      <c r="T61" s="152" t="s">
        <v>127</v>
      </c>
      <c r="U61" s="217">
        <v>5000000</v>
      </c>
      <c r="V61" s="433" t="s">
        <v>14</v>
      </c>
      <c r="W61" s="217">
        <v>5000000</v>
      </c>
      <c r="X61" s="217">
        <v>0</v>
      </c>
      <c r="Y61" s="93" t="s">
        <v>288</v>
      </c>
      <c r="Z61" s="93" t="s">
        <v>289</v>
      </c>
      <c r="AA61" s="147" t="s">
        <v>133</v>
      </c>
      <c r="AB61" s="147" t="s">
        <v>133</v>
      </c>
      <c r="AC61" s="147" t="s">
        <v>133</v>
      </c>
      <c r="AD61" s="217">
        <v>5000000</v>
      </c>
    </row>
    <row r="62" spans="1:30" s="23" customFormat="1" ht="86.25" customHeight="1" x14ac:dyDescent="0.2">
      <c r="A62" s="241">
        <v>38</v>
      </c>
      <c r="B62" s="93" t="s">
        <v>898</v>
      </c>
      <c r="C62" s="93" t="s">
        <v>948</v>
      </c>
      <c r="D62" s="93" t="s">
        <v>917</v>
      </c>
      <c r="E62" s="93" t="s">
        <v>910</v>
      </c>
      <c r="F62" s="31">
        <v>38</v>
      </c>
      <c r="G62" s="93" t="s">
        <v>293</v>
      </c>
      <c r="H62" s="93" t="s">
        <v>918</v>
      </c>
      <c r="I62" s="93" t="s">
        <v>1163</v>
      </c>
      <c r="J62" s="62" t="s">
        <v>295</v>
      </c>
      <c r="K62" s="62" t="s">
        <v>263</v>
      </c>
      <c r="L62" s="133">
        <v>1</v>
      </c>
      <c r="M62" s="62">
        <v>45000000000</v>
      </c>
      <c r="N62" s="62" t="s">
        <v>353</v>
      </c>
      <c r="O62" s="363" t="s">
        <v>641</v>
      </c>
      <c r="P62" s="62" t="s">
        <v>174</v>
      </c>
      <c r="Q62" s="62" t="s">
        <v>135</v>
      </c>
      <c r="R62" s="152" t="s">
        <v>126</v>
      </c>
      <c r="S62" s="152" t="s">
        <v>126</v>
      </c>
      <c r="T62" s="152" t="s">
        <v>127</v>
      </c>
      <c r="U62" s="217">
        <v>1800000</v>
      </c>
      <c r="V62" s="433" t="s">
        <v>14</v>
      </c>
      <c r="W62" s="217">
        <v>1800000</v>
      </c>
      <c r="X62" s="217">
        <v>0</v>
      </c>
      <c r="Y62" s="93" t="s">
        <v>288</v>
      </c>
      <c r="Z62" s="93" t="s">
        <v>289</v>
      </c>
      <c r="AA62" s="147" t="s">
        <v>133</v>
      </c>
      <c r="AB62" s="147" t="s">
        <v>133</v>
      </c>
      <c r="AC62" s="147" t="s">
        <v>133</v>
      </c>
      <c r="AD62" s="217">
        <v>1800000</v>
      </c>
    </row>
    <row r="63" spans="1:30" s="23" customFormat="1" ht="73.5" customHeight="1" x14ac:dyDescent="0.2">
      <c r="A63" s="241">
        <v>39</v>
      </c>
      <c r="B63" s="283" t="s">
        <v>898</v>
      </c>
      <c r="C63" s="283" t="s">
        <v>948</v>
      </c>
      <c r="D63" s="283" t="s">
        <v>919</v>
      </c>
      <c r="E63" s="283" t="s">
        <v>920</v>
      </c>
      <c r="F63" s="31">
        <v>39</v>
      </c>
      <c r="G63" s="283" t="s">
        <v>921</v>
      </c>
      <c r="H63" s="283" t="s">
        <v>922</v>
      </c>
      <c r="I63" s="283" t="s">
        <v>134</v>
      </c>
      <c r="J63" s="198" t="s">
        <v>295</v>
      </c>
      <c r="K63" s="198" t="s">
        <v>263</v>
      </c>
      <c r="L63" s="274">
        <v>1</v>
      </c>
      <c r="M63" s="275">
        <v>45000000000</v>
      </c>
      <c r="N63" s="275" t="s">
        <v>353</v>
      </c>
      <c r="O63" s="364" t="s">
        <v>146</v>
      </c>
      <c r="P63" s="198" t="s">
        <v>228</v>
      </c>
      <c r="Q63" s="198" t="s">
        <v>257</v>
      </c>
      <c r="R63" s="286" t="s">
        <v>126</v>
      </c>
      <c r="S63" s="365" t="s">
        <v>141</v>
      </c>
      <c r="T63" s="286" t="s">
        <v>127</v>
      </c>
      <c r="U63" s="215">
        <v>5932204</v>
      </c>
      <c r="V63" s="433" t="s">
        <v>14</v>
      </c>
      <c r="W63" s="215">
        <v>5932204</v>
      </c>
      <c r="X63" s="215">
        <v>0</v>
      </c>
      <c r="Y63" s="283" t="s">
        <v>288</v>
      </c>
      <c r="Z63" s="283" t="s">
        <v>289</v>
      </c>
      <c r="AA63" s="285" t="s">
        <v>133</v>
      </c>
      <c r="AB63" s="285" t="s">
        <v>133</v>
      </c>
      <c r="AC63" s="285" t="s">
        <v>133</v>
      </c>
      <c r="AD63" s="215">
        <v>5932204</v>
      </c>
    </row>
    <row r="64" spans="1:30" s="23" customFormat="1" ht="49.5" customHeight="1" x14ac:dyDescent="0.2">
      <c r="A64" s="241">
        <v>40</v>
      </c>
      <c r="B64" s="97" t="s">
        <v>898</v>
      </c>
      <c r="C64" s="97" t="s">
        <v>948</v>
      </c>
      <c r="D64" s="97" t="s">
        <v>923</v>
      </c>
      <c r="E64" s="97" t="s">
        <v>924</v>
      </c>
      <c r="F64" s="31">
        <v>40</v>
      </c>
      <c r="G64" s="97" t="s">
        <v>925</v>
      </c>
      <c r="H64" s="97" t="s">
        <v>926</v>
      </c>
      <c r="I64" s="97" t="s">
        <v>134</v>
      </c>
      <c r="J64" s="59" t="s">
        <v>295</v>
      </c>
      <c r="K64" s="59" t="s">
        <v>263</v>
      </c>
      <c r="L64" s="34">
        <v>1</v>
      </c>
      <c r="M64" s="47">
        <v>45000000000</v>
      </c>
      <c r="N64" s="47" t="s">
        <v>353</v>
      </c>
      <c r="O64" s="38" t="s">
        <v>641</v>
      </c>
      <c r="P64" s="59" t="s">
        <v>128</v>
      </c>
      <c r="Q64" s="59" t="s">
        <v>135</v>
      </c>
      <c r="R64" s="84" t="s">
        <v>126</v>
      </c>
      <c r="S64" s="84" t="s">
        <v>126</v>
      </c>
      <c r="T64" s="84" t="s">
        <v>127</v>
      </c>
      <c r="U64" s="213">
        <v>1200000</v>
      </c>
      <c r="V64" s="433" t="s">
        <v>14</v>
      </c>
      <c r="W64" s="213">
        <v>1200000</v>
      </c>
      <c r="X64" s="213">
        <v>0</v>
      </c>
      <c r="Y64" s="97" t="s">
        <v>288</v>
      </c>
      <c r="Z64" s="97" t="s">
        <v>289</v>
      </c>
      <c r="AA64" s="45" t="s">
        <v>133</v>
      </c>
      <c r="AB64" s="45" t="s">
        <v>133</v>
      </c>
      <c r="AC64" s="45" t="s">
        <v>133</v>
      </c>
      <c r="AD64" s="213">
        <v>1200000</v>
      </c>
    </row>
    <row r="65" spans="1:31" s="23" customFormat="1" ht="57" customHeight="1" x14ac:dyDescent="0.2">
      <c r="A65" s="241">
        <v>41</v>
      </c>
      <c r="B65" s="97" t="s">
        <v>898</v>
      </c>
      <c r="C65" s="97" t="s">
        <v>948</v>
      </c>
      <c r="D65" s="97" t="s">
        <v>181</v>
      </c>
      <c r="E65" s="97" t="s">
        <v>287</v>
      </c>
      <c r="F65" s="31">
        <v>41</v>
      </c>
      <c r="G65" s="97" t="s">
        <v>927</v>
      </c>
      <c r="H65" s="97" t="s">
        <v>928</v>
      </c>
      <c r="I65" s="97" t="s">
        <v>134</v>
      </c>
      <c r="J65" s="59" t="s">
        <v>295</v>
      </c>
      <c r="K65" s="59" t="s">
        <v>263</v>
      </c>
      <c r="L65" s="34">
        <v>1</v>
      </c>
      <c r="M65" s="47">
        <v>45000000000</v>
      </c>
      <c r="N65" s="47" t="s">
        <v>353</v>
      </c>
      <c r="O65" s="38" t="s">
        <v>641</v>
      </c>
      <c r="P65" s="59" t="s">
        <v>128</v>
      </c>
      <c r="Q65" s="59" t="s">
        <v>135</v>
      </c>
      <c r="R65" s="84" t="s">
        <v>126</v>
      </c>
      <c r="S65" s="84" t="s">
        <v>126</v>
      </c>
      <c r="T65" s="84" t="s">
        <v>127</v>
      </c>
      <c r="U65" s="213">
        <v>1200000</v>
      </c>
      <c r="V65" s="433" t="s">
        <v>14</v>
      </c>
      <c r="W65" s="213">
        <v>1200000</v>
      </c>
      <c r="X65" s="213">
        <v>0</v>
      </c>
      <c r="Y65" s="97" t="s">
        <v>288</v>
      </c>
      <c r="Z65" s="97" t="s">
        <v>289</v>
      </c>
      <c r="AA65" s="45" t="s">
        <v>133</v>
      </c>
      <c r="AB65" s="45" t="s">
        <v>133</v>
      </c>
      <c r="AC65" s="45" t="s">
        <v>133</v>
      </c>
      <c r="AD65" s="213">
        <v>1200000</v>
      </c>
    </row>
    <row r="66" spans="1:31" s="23" customFormat="1" ht="60.75" customHeight="1" x14ac:dyDescent="0.2">
      <c r="A66" s="241">
        <v>42</v>
      </c>
      <c r="B66" s="97" t="s">
        <v>898</v>
      </c>
      <c r="C66" s="97" t="s">
        <v>948</v>
      </c>
      <c r="D66" s="97" t="s">
        <v>181</v>
      </c>
      <c r="E66" s="97" t="s">
        <v>287</v>
      </c>
      <c r="F66" s="31">
        <v>42</v>
      </c>
      <c r="G66" s="97" t="s">
        <v>933</v>
      </c>
      <c r="H66" s="97" t="s">
        <v>934</v>
      </c>
      <c r="I66" s="32" t="s">
        <v>134</v>
      </c>
      <c r="J66" s="59" t="s">
        <v>295</v>
      </c>
      <c r="K66" s="59" t="s">
        <v>263</v>
      </c>
      <c r="L66" s="34">
        <v>1</v>
      </c>
      <c r="M66" s="47">
        <v>45000000000</v>
      </c>
      <c r="N66" s="47" t="s">
        <v>353</v>
      </c>
      <c r="O66" s="136" t="s">
        <v>641</v>
      </c>
      <c r="P66" s="59" t="s">
        <v>128</v>
      </c>
      <c r="Q66" s="59" t="s">
        <v>135</v>
      </c>
      <c r="R66" s="84" t="s">
        <v>126</v>
      </c>
      <c r="S66" s="84" t="s">
        <v>126</v>
      </c>
      <c r="T66" s="84" t="s">
        <v>142</v>
      </c>
      <c r="U66" s="213">
        <v>410600</v>
      </c>
      <c r="V66" s="433" t="s">
        <v>14</v>
      </c>
      <c r="W66" s="213">
        <v>410600</v>
      </c>
      <c r="X66" s="213">
        <v>0</v>
      </c>
      <c r="Y66" s="97" t="s">
        <v>288</v>
      </c>
      <c r="Z66" s="97" t="s">
        <v>289</v>
      </c>
      <c r="AA66" s="45" t="s">
        <v>133</v>
      </c>
      <c r="AB66" s="45" t="s">
        <v>133</v>
      </c>
      <c r="AC66" s="45" t="s">
        <v>133</v>
      </c>
      <c r="AD66" s="213">
        <v>410600</v>
      </c>
    </row>
    <row r="67" spans="1:31" s="23" customFormat="1" ht="61.5" customHeight="1" x14ac:dyDescent="0.2">
      <c r="A67" s="241">
        <v>43</v>
      </c>
      <c r="B67" s="137" t="s">
        <v>898</v>
      </c>
      <c r="C67" s="137" t="s">
        <v>948</v>
      </c>
      <c r="D67" s="137" t="s">
        <v>938</v>
      </c>
      <c r="E67" s="137" t="s">
        <v>910</v>
      </c>
      <c r="F67" s="31">
        <v>43</v>
      </c>
      <c r="G67" s="137" t="s">
        <v>939</v>
      </c>
      <c r="H67" s="137" t="s">
        <v>940</v>
      </c>
      <c r="I67" s="32" t="s">
        <v>134</v>
      </c>
      <c r="J67" s="366" t="s">
        <v>295</v>
      </c>
      <c r="K67" s="366" t="s">
        <v>263</v>
      </c>
      <c r="L67" s="367">
        <v>1</v>
      </c>
      <c r="M67" s="368">
        <v>45000000000</v>
      </c>
      <c r="N67" s="368" t="s">
        <v>353</v>
      </c>
      <c r="O67" s="144" t="s">
        <v>641</v>
      </c>
      <c r="P67" s="369" t="s">
        <v>128</v>
      </c>
      <c r="Q67" s="369" t="s">
        <v>135</v>
      </c>
      <c r="R67" s="151" t="s">
        <v>126</v>
      </c>
      <c r="S67" s="151" t="s">
        <v>126</v>
      </c>
      <c r="T67" s="151" t="s">
        <v>140</v>
      </c>
      <c r="U67" s="225">
        <v>2500000</v>
      </c>
      <c r="V67" s="433" t="s">
        <v>14</v>
      </c>
      <c r="W67" s="225">
        <v>2500000</v>
      </c>
      <c r="X67" s="225">
        <v>0</v>
      </c>
      <c r="Y67" s="311" t="s">
        <v>288</v>
      </c>
      <c r="Z67" s="311" t="s">
        <v>289</v>
      </c>
      <c r="AA67" s="145" t="s">
        <v>133</v>
      </c>
      <c r="AB67" s="145" t="s">
        <v>133</v>
      </c>
      <c r="AC67" s="145" t="s">
        <v>133</v>
      </c>
      <c r="AD67" s="225">
        <v>2500000</v>
      </c>
    </row>
    <row r="68" spans="1:31" s="23" customFormat="1" ht="75" customHeight="1" x14ac:dyDescent="0.2">
      <c r="A68" s="241">
        <v>44</v>
      </c>
      <c r="B68" s="93" t="s">
        <v>898</v>
      </c>
      <c r="C68" s="93" t="s">
        <v>948</v>
      </c>
      <c r="D68" s="93" t="s">
        <v>909</v>
      </c>
      <c r="E68" s="93" t="s">
        <v>941</v>
      </c>
      <c r="F68" s="31">
        <v>44</v>
      </c>
      <c r="G68" s="93" t="s">
        <v>942</v>
      </c>
      <c r="H68" s="93" t="s">
        <v>943</v>
      </c>
      <c r="I68" s="93" t="s">
        <v>134</v>
      </c>
      <c r="J68" s="62" t="s">
        <v>295</v>
      </c>
      <c r="K68" s="62" t="s">
        <v>263</v>
      </c>
      <c r="L68" s="133">
        <v>1</v>
      </c>
      <c r="M68" s="62">
        <v>45000000000</v>
      </c>
      <c r="N68" s="62" t="s">
        <v>353</v>
      </c>
      <c r="O68" s="363" t="s">
        <v>641</v>
      </c>
      <c r="P68" s="62" t="s">
        <v>128</v>
      </c>
      <c r="Q68" s="62" t="s">
        <v>135</v>
      </c>
      <c r="R68" s="152" t="s">
        <v>126</v>
      </c>
      <c r="S68" s="152" t="s">
        <v>126</v>
      </c>
      <c r="T68" s="152" t="s">
        <v>127</v>
      </c>
      <c r="U68" s="225">
        <v>900000</v>
      </c>
      <c r="V68" s="433" t="s">
        <v>14</v>
      </c>
      <c r="W68" s="225">
        <v>900000</v>
      </c>
      <c r="X68" s="225">
        <v>0</v>
      </c>
      <c r="Y68" s="93" t="s">
        <v>288</v>
      </c>
      <c r="Z68" s="93" t="s">
        <v>289</v>
      </c>
      <c r="AA68" s="147" t="s">
        <v>133</v>
      </c>
      <c r="AB68" s="147" t="s">
        <v>133</v>
      </c>
      <c r="AC68" s="147" t="s">
        <v>133</v>
      </c>
      <c r="AD68" s="225">
        <v>900000</v>
      </c>
    </row>
    <row r="69" spans="1:31" s="23" customFormat="1" ht="78.75" customHeight="1" x14ac:dyDescent="0.2">
      <c r="A69" s="241">
        <v>45</v>
      </c>
      <c r="B69" s="93" t="s">
        <v>898</v>
      </c>
      <c r="C69" s="93" t="s">
        <v>948</v>
      </c>
      <c r="D69" s="93" t="s">
        <v>178</v>
      </c>
      <c r="E69" s="93" t="s">
        <v>944</v>
      </c>
      <c r="F69" s="31">
        <v>45</v>
      </c>
      <c r="G69" s="93" t="s">
        <v>294</v>
      </c>
      <c r="H69" s="93" t="s">
        <v>945</v>
      </c>
      <c r="I69" s="93" t="s">
        <v>1165</v>
      </c>
      <c r="J69" s="62" t="s">
        <v>295</v>
      </c>
      <c r="K69" s="62" t="s">
        <v>263</v>
      </c>
      <c r="L69" s="133">
        <v>1</v>
      </c>
      <c r="M69" s="62">
        <v>45000000000</v>
      </c>
      <c r="N69" s="62" t="s">
        <v>353</v>
      </c>
      <c r="O69" s="363" t="s">
        <v>641</v>
      </c>
      <c r="P69" s="62" t="s">
        <v>174</v>
      </c>
      <c r="Q69" s="62" t="s">
        <v>135</v>
      </c>
      <c r="R69" s="152" t="s">
        <v>126</v>
      </c>
      <c r="S69" s="206" t="s">
        <v>126</v>
      </c>
      <c r="T69" s="152" t="s">
        <v>142</v>
      </c>
      <c r="U69" s="225">
        <v>1191520</v>
      </c>
      <c r="V69" s="433" t="s">
        <v>14</v>
      </c>
      <c r="W69" s="225">
        <v>1191520</v>
      </c>
      <c r="X69" s="225">
        <v>0</v>
      </c>
      <c r="Y69" s="93" t="s">
        <v>136</v>
      </c>
      <c r="Z69" s="93" t="s">
        <v>137</v>
      </c>
      <c r="AA69" s="147" t="s">
        <v>133</v>
      </c>
      <c r="AB69" s="147" t="s">
        <v>133</v>
      </c>
      <c r="AC69" s="147" t="s">
        <v>133</v>
      </c>
      <c r="AD69" s="225">
        <v>1191520</v>
      </c>
    </row>
    <row r="70" spans="1:31" s="23" customFormat="1" ht="76.5" x14ac:dyDescent="0.2">
      <c r="A70" s="241">
        <v>46</v>
      </c>
      <c r="B70" s="93" t="s">
        <v>898</v>
      </c>
      <c r="C70" s="93" t="s">
        <v>948</v>
      </c>
      <c r="D70" s="93" t="s">
        <v>899</v>
      </c>
      <c r="E70" s="93" t="s">
        <v>900</v>
      </c>
      <c r="F70" s="31">
        <v>46</v>
      </c>
      <c r="G70" s="93" t="s">
        <v>946</v>
      </c>
      <c r="H70" s="93" t="s">
        <v>947</v>
      </c>
      <c r="I70" s="93" t="s">
        <v>1167</v>
      </c>
      <c r="J70" s="62" t="s">
        <v>295</v>
      </c>
      <c r="K70" s="62" t="s">
        <v>263</v>
      </c>
      <c r="L70" s="133">
        <v>1</v>
      </c>
      <c r="M70" s="62">
        <v>45000000000</v>
      </c>
      <c r="N70" s="62" t="s">
        <v>353</v>
      </c>
      <c r="O70" s="363" t="s">
        <v>641</v>
      </c>
      <c r="P70" s="62" t="s">
        <v>174</v>
      </c>
      <c r="Q70" s="62" t="s">
        <v>135</v>
      </c>
      <c r="R70" s="152" t="s">
        <v>126</v>
      </c>
      <c r="S70" s="152" t="s">
        <v>126</v>
      </c>
      <c r="T70" s="152" t="s">
        <v>127</v>
      </c>
      <c r="U70" s="217">
        <v>1300000</v>
      </c>
      <c r="V70" s="433" t="s">
        <v>14</v>
      </c>
      <c r="W70" s="217">
        <v>1300000</v>
      </c>
      <c r="X70" s="217">
        <v>0</v>
      </c>
      <c r="Y70" s="93" t="s">
        <v>136</v>
      </c>
      <c r="Z70" s="93" t="s">
        <v>137</v>
      </c>
      <c r="AA70" s="147" t="s">
        <v>133</v>
      </c>
      <c r="AB70" s="147" t="s">
        <v>133</v>
      </c>
      <c r="AC70" s="147" t="s">
        <v>133</v>
      </c>
      <c r="AD70" s="217">
        <v>1300000</v>
      </c>
    </row>
    <row r="71" spans="1:31" s="46" customFormat="1" ht="65.25" customHeight="1" x14ac:dyDescent="0.2">
      <c r="A71" s="241">
        <v>47</v>
      </c>
      <c r="B71" s="93" t="s">
        <v>1109</v>
      </c>
      <c r="C71" s="93" t="s">
        <v>1106</v>
      </c>
      <c r="D71" s="93" t="s">
        <v>1116</v>
      </c>
      <c r="E71" s="93" t="s">
        <v>1117</v>
      </c>
      <c r="F71" s="31">
        <v>47</v>
      </c>
      <c r="G71" s="93" t="s">
        <v>1118</v>
      </c>
      <c r="H71" s="93" t="s">
        <v>1119</v>
      </c>
      <c r="I71" s="93" t="s">
        <v>134</v>
      </c>
      <c r="J71" s="62" t="s">
        <v>295</v>
      </c>
      <c r="K71" s="62" t="s">
        <v>263</v>
      </c>
      <c r="L71" s="133">
        <v>1</v>
      </c>
      <c r="M71" s="62">
        <v>45000000000</v>
      </c>
      <c r="N71" s="62" t="s">
        <v>353</v>
      </c>
      <c r="O71" s="93" t="s">
        <v>146</v>
      </c>
      <c r="P71" s="62" t="s">
        <v>160</v>
      </c>
      <c r="Q71" s="62" t="s">
        <v>135</v>
      </c>
      <c r="R71" s="152" t="s">
        <v>126</v>
      </c>
      <c r="S71" s="152" t="s">
        <v>168</v>
      </c>
      <c r="T71" s="152" t="s">
        <v>127</v>
      </c>
      <c r="U71" s="217">
        <v>4410000</v>
      </c>
      <c r="V71" s="433" t="s">
        <v>14</v>
      </c>
      <c r="W71" s="217">
        <v>4410000</v>
      </c>
      <c r="X71" s="217">
        <v>0</v>
      </c>
      <c r="Y71" s="93" t="s">
        <v>136</v>
      </c>
      <c r="Z71" s="93" t="s">
        <v>137</v>
      </c>
      <c r="AA71" s="147" t="s">
        <v>133</v>
      </c>
      <c r="AB71" s="147" t="s">
        <v>133</v>
      </c>
      <c r="AC71" s="147" t="s">
        <v>133</v>
      </c>
      <c r="AD71" s="217">
        <v>4410000</v>
      </c>
    </row>
    <row r="72" spans="1:31" s="46" customFormat="1" ht="101.25" customHeight="1" x14ac:dyDescent="0.2">
      <c r="A72" s="241">
        <v>48</v>
      </c>
      <c r="B72" s="93" t="s">
        <v>1109</v>
      </c>
      <c r="C72" s="93" t="s">
        <v>1106</v>
      </c>
      <c r="D72" s="93" t="s">
        <v>645</v>
      </c>
      <c r="E72" s="93" t="s">
        <v>1131</v>
      </c>
      <c r="F72" s="31">
        <v>48</v>
      </c>
      <c r="G72" s="93" t="s">
        <v>1026</v>
      </c>
      <c r="H72" s="93" t="s">
        <v>1027</v>
      </c>
      <c r="I72" s="93" t="s">
        <v>134</v>
      </c>
      <c r="J72" s="62" t="s">
        <v>295</v>
      </c>
      <c r="K72" s="62" t="s">
        <v>263</v>
      </c>
      <c r="L72" s="133">
        <v>1</v>
      </c>
      <c r="M72" s="62">
        <v>45000000000</v>
      </c>
      <c r="N72" s="62" t="s">
        <v>353</v>
      </c>
      <c r="O72" s="93" t="s">
        <v>641</v>
      </c>
      <c r="P72" s="62" t="s">
        <v>174</v>
      </c>
      <c r="Q72" s="62" t="s">
        <v>135</v>
      </c>
      <c r="R72" s="152" t="s">
        <v>126</v>
      </c>
      <c r="S72" s="174" t="s">
        <v>126</v>
      </c>
      <c r="T72" s="152" t="s">
        <v>127</v>
      </c>
      <c r="U72" s="217">
        <v>816000</v>
      </c>
      <c r="V72" s="433" t="s">
        <v>14</v>
      </c>
      <c r="W72" s="217">
        <v>816000</v>
      </c>
      <c r="X72" s="217">
        <v>0</v>
      </c>
      <c r="Y72" s="93" t="s">
        <v>136</v>
      </c>
      <c r="Z72" s="93" t="s">
        <v>137</v>
      </c>
      <c r="AA72" s="147" t="s">
        <v>133</v>
      </c>
      <c r="AB72" s="147" t="s">
        <v>133</v>
      </c>
      <c r="AC72" s="147" t="s">
        <v>133</v>
      </c>
      <c r="AD72" s="217">
        <v>816000</v>
      </c>
    </row>
    <row r="73" spans="1:31" s="46" customFormat="1" ht="128.25" customHeight="1" x14ac:dyDescent="0.2">
      <c r="A73" s="241">
        <v>49</v>
      </c>
      <c r="B73" s="93" t="s">
        <v>1109</v>
      </c>
      <c r="C73" s="93" t="s">
        <v>1106</v>
      </c>
      <c r="D73" s="93" t="s">
        <v>1120</v>
      </c>
      <c r="E73" s="93" t="s">
        <v>1122</v>
      </c>
      <c r="F73" s="31">
        <v>49</v>
      </c>
      <c r="G73" s="93" t="s">
        <v>1139</v>
      </c>
      <c r="H73" s="93" t="s">
        <v>1140</v>
      </c>
      <c r="I73" s="93" t="s">
        <v>134</v>
      </c>
      <c r="J73" s="62" t="s">
        <v>295</v>
      </c>
      <c r="K73" s="62" t="s">
        <v>263</v>
      </c>
      <c r="L73" s="133">
        <v>1</v>
      </c>
      <c r="M73" s="62">
        <v>45000000000</v>
      </c>
      <c r="N73" s="62" t="s">
        <v>353</v>
      </c>
      <c r="O73" s="93" t="s">
        <v>641</v>
      </c>
      <c r="P73" s="62" t="s">
        <v>128</v>
      </c>
      <c r="Q73" s="62" t="s">
        <v>135</v>
      </c>
      <c r="R73" s="152" t="s">
        <v>126</v>
      </c>
      <c r="S73" s="174" t="s">
        <v>126</v>
      </c>
      <c r="T73" s="152" t="s">
        <v>127</v>
      </c>
      <c r="U73" s="217">
        <v>50000</v>
      </c>
      <c r="V73" s="433" t="s">
        <v>14</v>
      </c>
      <c r="W73" s="217">
        <v>50000</v>
      </c>
      <c r="X73" s="217">
        <v>0</v>
      </c>
      <c r="Y73" s="93" t="s">
        <v>136</v>
      </c>
      <c r="Z73" s="93" t="s">
        <v>137</v>
      </c>
      <c r="AA73" s="147" t="s">
        <v>133</v>
      </c>
      <c r="AB73" s="147" t="s">
        <v>133</v>
      </c>
      <c r="AC73" s="147" t="s">
        <v>133</v>
      </c>
      <c r="AD73" s="217">
        <v>50000</v>
      </c>
    </row>
    <row r="74" spans="1:31" s="46" customFormat="1" ht="38.25" x14ac:dyDescent="0.2">
      <c r="A74" s="241">
        <v>50</v>
      </c>
      <c r="B74" s="93" t="s">
        <v>1109</v>
      </c>
      <c r="C74" s="93" t="s">
        <v>1106</v>
      </c>
      <c r="D74" s="93" t="s">
        <v>1093</v>
      </c>
      <c r="E74" s="93" t="s">
        <v>320</v>
      </c>
      <c r="F74" s="31">
        <v>50</v>
      </c>
      <c r="G74" s="93" t="s">
        <v>1040</v>
      </c>
      <c r="H74" s="93" t="s">
        <v>1041</v>
      </c>
      <c r="I74" s="93" t="s">
        <v>134</v>
      </c>
      <c r="J74" s="62" t="s">
        <v>295</v>
      </c>
      <c r="K74" s="62" t="s">
        <v>263</v>
      </c>
      <c r="L74" s="133">
        <v>1</v>
      </c>
      <c r="M74" s="62">
        <v>45000000000</v>
      </c>
      <c r="N74" s="62" t="s">
        <v>353</v>
      </c>
      <c r="O74" s="93" t="s">
        <v>641</v>
      </c>
      <c r="P74" s="62" t="s">
        <v>174</v>
      </c>
      <c r="Q74" s="62" t="s">
        <v>135</v>
      </c>
      <c r="R74" s="152" t="s">
        <v>126</v>
      </c>
      <c r="S74" s="174" t="s">
        <v>168</v>
      </c>
      <c r="T74" s="152" t="s">
        <v>328</v>
      </c>
      <c r="U74" s="217">
        <v>1200000</v>
      </c>
      <c r="V74" s="433" t="s">
        <v>14</v>
      </c>
      <c r="W74" s="217">
        <v>1200000</v>
      </c>
      <c r="X74" s="217">
        <v>0</v>
      </c>
      <c r="Y74" s="93" t="s">
        <v>470</v>
      </c>
      <c r="Z74" s="93" t="s">
        <v>1142</v>
      </c>
      <c r="AA74" s="147" t="s">
        <v>133</v>
      </c>
      <c r="AB74" s="147" t="s">
        <v>133</v>
      </c>
      <c r="AC74" s="147" t="s">
        <v>133</v>
      </c>
      <c r="AD74" s="217">
        <v>1200000</v>
      </c>
    </row>
    <row r="75" spans="1:31" s="46" customFormat="1" ht="54" customHeight="1" x14ac:dyDescent="0.2">
      <c r="A75" s="241">
        <v>51</v>
      </c>
      <c r="B75" s="93" t="s">
        <v>1109</v>
      </c>
      <c r="C75" s="93" t="s">
        <v>1106</v>
      </c>
      <c r="D75" s="93" t="s">
        <v>1093</v>
      </c>
      <c r="E75" s="93" t="s">
        <v>320</v>
      </c>
      <c r="F75" s="31">
        <v>51</v>
      </c>
      <c r="G75" s="93" t="s">
        <v>1040</v>
      </c>
      <c r="H75" s="93" t="s">
        <v>1144</v>
      </c>
      <c r="I75" s="93" t="s">
        <v>134</v>
      </c>
      <c r="J75" s="62" t="s">
        <v>295</v>
      </c>
      <c r="K75" s="62" t="s">
        <v>263</v>
      </c>
      <c r="L75" s="133">
        <v>1</v>
      </c>
      <c r="M75" s="62">
        <v>45000000000</v>
      </c>
      <c r="N75" s="62" t="s">
        <v>353</v>
      </c>
      <c r="O75" s="93" t="s">
        <v>641</v>
      </c>
      <c r="P75" s="62" t="s">
        <v>128</v>
      </c>
      <c r="Q75" s="62" t="s">
        <v>135</v>
      </c>
      <c r="R75" s="152" t="s">
        <v>126</v>
      </c>
      <c r="S75" s="174" t="s">
        <v>126</v>
      </c>
      <c r="T75" s="152" t="s">
        <v>127</v>
      </c>
      <c r="U75" s="217">
        <v>4000000</v>
      </c>
      <c r="V75" s="433" t="s">
        <v>14</v>
      </c>
      <c r="W75" s="217">
        <v>4000000</v>
      </c>
      <c r="X75" s="217">
        <v>0</v>
      </c>
      <c r="Y75" s="93" t="s">
        <v>470</v>
      </c>
      <c r="Z75" s="93" t="s">
        <v>1142</v>
      </c>
      <c r="AA75" s="147" t="s">
        <v>133</v>
      </c>
      <c r="AB75" s="147" t="s">
        <v>133</v>
      </c>
      <c r="AC75" s="147" t="s">
        <v>133</v>
      </c>
      <c r="AD75" s="217">
        <v>4000000</v>
      </c>
    </row>
    <row r="76" spans="1:31" s="46" customFormat="1" ht="33" customHeight="1" x14ac:dyDescent="0.2">
      <c r="A76" s="241">
        <v>52</v>
      </c>
      <c r="B76" s="62">
        <v>212</v>
      </c>
      <c r="C76" s="93" t="s">
        <v>1175</v>
      </c>
      <c r="D76" s="93" t="s">
        <v>181</v>
      </c>
      <c r="E76" s="93">
        <v>7414090</v>
      </c>
      <c r="F76" s="31">
        <v>52</v>
      </c>
      <c r="G76" s="93"/>
      <c r="H76" s="93" t="s">
        <v>1198</v>
      </c>
      <c r="I76" s="93" t="s">
        <v>1191</v>
      </c>
      <c r="J76" s="62" t="s">
        <v>295</v>
      </c>
      <c r="K76" s="62" t="s">
        <v>263</v>
      </c>
      <c r="L76" s="133">
        <v>1</v>
      </c>
      <c r="M76" s="62">
        <v>45000000000</v>
      </c>
      <c r="N76" s="62" t="s">
        <v>353</v>
      </c>
      <c r="O76" s="93" t="s">
        <v>641</v>
      </c>
      <c r="P76" s="62" t="s">
        <v>174</v>
      </c>
      <c r="Q76" s="62" t="s">
        <v>135</v>
      </c>
      <c r="R76" s="206" t="s">
        <v>126</v>
      </c>
      <c r="S76" s="174" t="s">
        <v>126</v>
      </c>
      <c r="T76" s="174" t="s">
        <v>127</v>
      </c>
      <c r="U76" s="217">
        <v>30209525.420000002</v>
      </c>
      <c r="V76" s="433" t="s">
        <v>14</v>
      </c>
      <c r="W76" s="217">
        <v>30209525.420000002</v>
      </c>
      <c r="X76" s="217">
        <v>0</v>
      </c>
      <c r="Y76" s="93" t="s">
        <v>136</v>
      </c>
      <c r="Z76" s="93" t="s">
        <v>125</v>
      </c>
      <c r="AA76" s="147"/>
      <c r="AB76" s="147"/>
      <c r="AC76" s="147" t="s">
        <v>133</v>
      </c>
      <c r="AD76" s="217">
        <v>30209525.420000002</v>
      </c>
    </row>
    <row r="77" spans="1:31" s="248" customFormat="1" ht="105.75" customHeight="1" x14ac:dyDescent="0.2">
      <c r="A77" s="241">
        <v>53</v>
      </c>
      <c r="B77" s="313" t="s">
        <v>764</v>
      </c>
      <c r="C77" s="160" t="s">
        <v>873</v>
      </c>
      <c r="D77" s="99" t="s">
        <v>803</v>
      </c>
      <c r="E77" s="99" t="s">
        <v>804</v>
      </c>
      <c r="F77" s="31">
        <v>53</v>
      </c>
      <c r="G77" s="314"/>
      <c r="H77" s="316" t="s">
        <v>834</v>
      </c>
      <c r="I77" s="132" t="s">
        <v>1211</v>
      </c>
      <c r="J77" s="354">
        <v>796</v>
      </c>
      <c r="K77" s="354" t="s">
        <v>359</v>
      </c>
      <c r="L77" s="355">
        <v>1</v>
      </c>
      <c r="M77" s="62">
        <v>45000000000</v>
      </c>
      <c r="N77" s="62" t="s">
        <v>353</v>
      </c>
      <c r="O77" s="93" t="s">
        <v>146</v>
      </c>
      <c r="P77" s="68" t="s">
        <v>835</v>
      </c>
      <c r="Q77" s="62" t="s">
        <v>135</v>
      </c>
      <c r="R77" s="206" t="s">
        <v>126</v>
      </c>
      <c r="S77" s="174" t="s">
        <v>126</v>
      </c>
      <c r="T77" s="174" t="s">
        <v>177</v>
      </c>
      <c r="U77" s="217">
        <v>17200000</v>
      </c>
      <c r="V77" s="433" t="s">
        <v>14</v>
      </c>
      <c r="W77" s="217">
        <v>8600000</v>
      </c>
      <c r="X77" s="217">
        <v>8600000</v>
      </c>
      <c r="Y77" s="93" t="s">
        <v>836</v>
      </c>
      <c r="Z77" s="93" t="s">
        <v>767</v>
      </c>
      <c r="AA77" s="147"/>
      <c r="AB77" s="147"/>
      <c r="AC77" s="147"/>
      <c r="AD77" s="217">
        <v>17200000</v>
      </c>
      <c r="AE77" s="239"/>
    </row>
    <row r="78" spans="1:31" s="248" customFormat="1" ht="110.25" customHeight="1" x14ac:dyDescent="0.2">
      <c r="A78" s="241">
        <v>54</v>
      </c>
      <c r="B78" s="313" t="s">
        <v>764</v>
      </c>
      <c r="C78" s="160" t="s">
        <v>873</v>
      </c>
      <c r="D78" s="99" t="s">
        <v>803</v>
      </c>
      <c r="E78" s="99" t="s">
        <v>804</v>
      </c>
      <c r="F78" s="31">
        <v>54</v>
      </c>
      <c r="G78" s="314"/>
      <c r="H78" s="316" t="s">
        <v>837</v>
      </c>
      <c r="I78" s="132" t="s">
        <v>1211</v>
      </c>
      <c r="J78" s="354">
        <v>796</v>
      </c>
      <c r="K78" s="354" t="s">
        <v>359</v>
      </c>
      <c r="L78" s="355">
        <v>1</v>
      </c>
      <c r="M78" s="62">
        <v>45000000000</v>
      </c>
      <c r="N78" s="62" t="s">
        <v>353</v>
      </c>
      <c r="O78" s="93" t="s">
        <v>146</v>
      </c>
      <c r="P78" s="68" t="s">
        <v>835</v>
      </c>
      <c r="Q78" s="62" t="s">
        <v>135</v>
      </c>
      <c r="R78" s="206" t="s">
        <v>126</v>
      </c>
      <c r="S78" s="174" t="s">
        <v>126</v>
      </c>
      <c r="T78" s="174" t="s">
        <v>177</v>
      </c>
      <c r="U78" s="217">
        <v>1000000</v>
      </c>
      <c r="V78" s="433" t="s">
        <v>14</v>
      </c>
      <c r="W78" s="217">
        <v>500000</v>
      </c>
      <c r="X78" s="217">
        <v>500000</v>
      </c>
      <c r="Y78" s="93" t="s">
        <v>836</v>
      </c>
      <c r="Z78" s="93" t="s">
        <v>767</v>
      </c>
      <c r="AA78" s="147"/>
      <c r="AB78" s="147"/>
      <c r="AC78" s="147"/>
      <c r="AD78" s="217">
        <v>1000000</v>
      </c>
      <c r="AE78" s="239"/>
    </row>
    <row r="79" spans="1:31" s="475" customFormat="1" ht="110.25" customHeight="1" x14ac:dyDescent="0.2">
      <c r="A79" s="241">
        <v>55</v>
      </c>
      <c r="B79" s="476">
        <v>162</v>
      </c>
      <c r="C79" s="160" t="s">
        <v>873</v>
      </c>
      <c r="D79" s="477" t="s">
        <v>683</v>
      </c>
      <c r="E79" s="477">
        <v>7249000</v>
      </c>
      <c r="F79" s="31">
        <v>55</v>
      </c>
      <c r="G79" s="93" t="s">
        <v>1255</v>
      </c>
      <c r="H79" s="478" t="s">
        <v>833</v>
      </c>
      <c r="I79" s="93" t="s">
        <v>134</v>
      </c>
      <c r="J79" s="62">
        <v>876</v>
      </c>
      <c r="K79" s="62" t="s">
        <v>263</v>
      </c>
      <c r="L79" s="133">
        <v>1</v>
      </c>
      <c r="M79" s="62">
        <v>45000000000</v>
      </c>
      <c r="N79" s="62" t="s">
        <v>353</v>
      </c>
      <c r="O79" s="93" t="s">
        <v>641</v>
      </c>
      <c r="P79" s="58" t="s">
        <v>174</v>
      </c>
      <c r="Q79" s="62" t="s">
        <v>135</v>
      </c>
      <c r="R79" s="257" t="s">
        <v>126</v>
      </c>
      <c r="S79" s="174" t="s">
        <v>126</v>
      </c>
      <c r="T79" s="174" t="s">
        <v>127</v>
      </c>
      <c r="U79" s="469">
        <v>298000</v>
      </c>
      <c r="V79" s="433" t="s">
        <v>14</v>
      </c>
      <c r="W79" s="469">
        <v>298000</v>
      </c>
      <c r="X79" s="469">
        <v>0</v>
      </c>
      <c r="Y79" s="479" t="s">
        <v>131</v>
      </c>
      <c r="Z79" s="464" t="s">
        <v>767</v>
      </c>
      <c r="AA79" s="467"/>
      <c r="AB79" s="467"/>
      <c r="AC79" s="467"/>
      <c r="AD79" s="469">
        <v>298000</v>
      </c>
      <c r="AE79" s="239"/>
    </row>
    <row r="80" spans="1:31" s="475" customFormat="1" ht="110.25" customHeight="1" x14ac:dyDescent="0.2">
      <c r="A80" s="241">
        <v>56</v>
      </c>
      <c r="B80" s="476">
        <v>162</v>
      </c>
      <c r="C80" s="160" t="s">
        <v>873</v>
      </c>
      <c r="D80" s="477" t="s">
        <v>780</v>
      </c>
      <c r="E80" s="477">
        <v>6420050</v>
      </c>
      <c r="F80" s="31">
        <v>56</v>
      </c>
      <c r="G80" s="464" t="s">
        <v>1256</v>
      </c>
      <c r="H80" s="478" t="s">
        <v>1257</v>
      </c>
      <c r="I80" s="93" t="s">
        <v>134</v>
      </c>
      <c r="J80" s="62">
        <v>876</v>
      </c>
      <c r="K80" s="62" t="s">
        <v>263</v>
      </c>
      <c r="L80" s="133">
        <v>1</v>
      </c>
      <c r="M80" s="62">
        <v>45000000000</v>
      </c>
      <c r="N80" s="62" t="s">
        <v>353</v>
      </c>
      <c r="O80" s="93" t="s">
        <v>641</v>
      </c>
      <c r="P80" s="62" t="s">
        <v>128</v>
      </c>
      <c r="Q80" s="62" t="s">
        <v>135</v>
      </c>
      <c r="R80" s="257" t="s">
        <v>126</v>
      </c>
      <c r="S80" s="174" t="s">
        <v>126</v>
      </c>
      <c r="T80" s="174" t="s">
        <v>127</v>
      </c>
      <c r="U80" s="469">
        <v>270000</v>
      </c>
      <c r="V80" s="433" t="s">
        <v>14</v>
      </c>
      <c r="W80" s="469">
        <v>270000</v>
      </c>
      <c r="X80" s="469">
        <v>0</v>
      </c>
      <c r="Y80" s="479" t="s">
        <v>131</v>
      </c>
      <c r="Z80" s="464" t="s">
        <v>767</v>
      </c>
      <c r="AA80" s="467"/>
      <c r="AB80" s="467"/>
      <c r="AC80" s="467"/>
      <c r="AD80" s="469">
        <v>270000</v>
      </c>
      <c r="AE80" s="239"/>
    </row>
    <row r="81" spans="1:31" s="482" customFormat="1" ht="110.25" customHeight="1" x14ac:dyDescent="0.2">
      <c r="A81" s="241">
        <v>57</v>
      </c>
      <c r="B81" s="476">
        <v>222</v>
      </c>
      <c r="C81" s="487" t="s">
        <v>1264</v>
      </c>
      <c r="D81" s="477" t="s">
        <v>1267</v>
      </c>
      <c r="E81" s="477">
        <v>7421000</v>
      </c>
      <c r="F81" s="31">
        <v>57</v>
      </c>
      <c r="G81" s="464"/>
      <c r="H81" s="478" t="s">
        <v>1265</v>
      </c>
      <c r="I81" s="464" t="s">
        <v>1266</v>
      </c>
      <c r="J81" s="62">
        <v>876</v>
      </c>
      <c r="K81" s="62" t="s">
        <v>263</v>
      </c>
      <c r="L81" s="133">
        <v>1</v>
      </c>
      <c r="M81" s="62">
        <v>45000000000</v>
      </c>
      <c r="N81" s="62" t="s">
        <v>353</v>
      </c>
      <c r="O81" s="93" t="s">
        <v>641</v>
      </c>
      <c r="P81" s="58" t="s">
        <v>174</v>
      </c>
      <c r="Q81" s="62" t="s">
        <v>135</v>
      </c>
      <c r="R81" s="257" t="s">
        <v>126</v>
      </c>
      <c r="S81" s="174" t="s">
        <v>126</v>
      </c>
      <c r="T81" s="174" t="s">
        <v>127</v>
      </c>
      <c r="U81" s="469">
        <v>78300000</v>
      </c>
      <c r="V81" s="433" t="s">
        <v>14</v>
      </c>
      <c r="W81" s="469">
        <v>78300000</v>
      </c>
      <c r="X81" s="469">
        <v>0</v>
      </c>
      <c r="Y81" s="93" t="s">
        <v>136</v>
      </c>
      <c r="Z81" s="93" t="s">
        <v>137</v>
      </c>
      <c r="AA81" s="467"/>
      <c r="AB81" s="467"/>
      <c r="AC81" s="467"/>
      <c r="AD81" s="469">
        <v>78300000</v>
      </c>
      <c r="AE81" s="239"/>
    </row>
    <row r="82" spans="1:31" s="176" customFormat="1" ht="75.75" customHeight="1" x14ac:dyDescent="0.2">
      <c r="A82" s="241">
        <v>58</v>
      </c>
      <c r="B82" s="191" t="s">
        <v>736</v>
      </c>
      <c r="C82" s="191" t="s">
        <v>872</v>
      </c>
      <c r="D82" s="191" t="s">
        <v>746</v>
      </c>
      <c r="E82" s="492">
        <v>7412020</v>
      </c>
      <c r="F82" s="31">
        <v>58</v>
      </c>
      <c r="G82" s="191"/>
      <c r="H82" s="209" t="s">
        <v>1271</v>
      </c>
      <c r="I82" s="191" t="s">
        <v>134</v>
      </c>
      <c r="J82" s="197" t="s">
        <v>295</v>
      </c>
      <c r="K82" s="197" t="s">
        <v>263</v>
      </c>
      <c r="L82" s="404">
        <v>1</v>
      </c>
      <c r="M82" s="47">
        <v>45000000000</v>
      </c>
      <c r="N82" s="47" t="s">
        <v>353</v>
      </c>
      <c r="O82" s="171" t="s">
        <v>146</v>
      </c>
      <c r="P82" s="196" t="s">
        <v>147</v>
      </c>
      <c r="Q82" s="196" t="s">
        <v>135</v>
      </c>
      <c r="R82" s="202" t="s">
        <v>126</v>
      </c>
      <c r="S82" s="202" t="s">
        <v>168</v>
      </c>
      <c r="T82" s="202" t="s">
        <v>138</v>
      </c>
      <c r="U82" s="214">
        <v>9020000</v>
      </c>
      <c r="V82" s="433" t="s">
        <v>14</v>
      </c>
      <c r="W82" s="214">
        <v>9020000</v>
      </c>
      <c r="X82" s="214">
        <v>0</v>
      </c>
      <c r="Y82" s="191" t="s">
        <v>136</v>
      </c>
      <c r="Z82" s="191" t="s">
        <v>137</v>
      </c>
      <c r="AA82" s="209" t="s">
        <v>133</v>
      </c>
      <c r="AB82" s="209" t="s">
        <v>133</v>
      </c>
      <c r="AC82" s="162" t="s">
        <v>133</v>
      </c>
      <c r="AD82" s="214">
        <v>9020000</v>
      </c>
    </row>
    <row r="83" spans="1:31" s="176" customFormat="1" ht="53.25" customHeight="1" x14ac:dyDescent="0.2">
      <c r="A83" s="241">
        <v>59</v>
      </c>
      <c r="B83" s="191" t="s">
        <v>736</v>
      </c>
      <c r="C83" s="191" t="s">
        <v>872</v>
      </c>
      <c r="D83" s="191" t="s">
        <v>746</v>
      </c>
      <c r="E83" s="492">
        <v>7412020</v>
      </c>
      <c r="F83" s="31">
        <v>59</v>
      </c>
      <c r="G83" s="191"/>
      <c r="H83" s="209" t="s">
        <v>1272</v>
      </c>
      <c r="I83" s="191" t="s">
        <v>134</v>
      </c>
      <c r="J83" s="197" t="s">
        <v>295</v>
      </c>
      <c r="K83" s="197" t="s">
        <v>263</v>
      </c>
      <c r="L83" s="404">
        <v>1</v>
      </c>
      <c r="M83" s="47">
        <v>45000000000</v>
      </c>
      <c r="N83" s="47" t="s">
        <v>353</v>
      </c>
      <c r="O83" s="171" t="s">
        <v>146</v>
      </c>
      <c r="P83" s="196" t="s">
        <v>147</v>
      </c>
      <c r="Q83" s="196" t="s">
        <v>135</v>
      </c>
      <c r="R83" s="202" t="s">
        <v>126</v>
      </c>
      <c r="S83" s="202" t="s">
        <v>168</v>
      </c>
      <c r="T83" s="202" t="s">
        <v>189</v>
      </c>
      <c r="U83" s="214">
        <v>6120000</v>
      </c>
      <c r="V83" s="433" t="s">
        <v>14</v>
      </c>
      <c r="W83" s="214">
        <v>6120000</v>
      </c>
      <c r="X83" s="214">
        <v>0</v>
      </c>
      <c r="Y83" s="191" t="s">
        <v>136</v>
      </c>
      <c r="Z83" s="191" t="s">
        <v>137</v>
      </c>
      <c r="AA83" s="209" t="s">
        <v>133</v>
      </c>
      <c r="AB83" s="209" t="s">
        <v>133</v>
      </c>
      <c r="AC83" s="162" t="s">
        <v>133</v>
      </c>
      <c r="AD83" s="214">
        <v>6120000</v>
      </c>
    </row>
    <row r="84" spans="1:31" s="176" customFormat="1" ht="60.75" customHeight="1" x14ac:dyDescent="0.2">
      <c r="A84" s="241">
        <v>60</v>
      </c>
      <c r="B84" s="311" t="s">
        <v>736</v>
      </c>
      <c r="C84" s="311" t="s">
        <v>872</v>
      </c>
      <c r="D84" s="311" t="s">
        <v>746</v>
      </c>
      <c r="E84" s="493">
        <v>7412020</v>
      </c>
      <c r="F84" s="31">
        <v>60</v>
      </c>
      <c r="G84" s="311" t="s">
        <v>747</v>
      </c>
      <c r="H84" s="145" t="s">
        <v>748</v>
      </c>
      <c r="I84" s="311" t="s">
        <v>134</v>
      </c>
      <c r="J84" s="449" t="s">
        <v>295</v>
      </c>
      <c r="K84" s="449" t="s">
        <v>263</v>
      </c>
      <c r="L84" s="448">
        <v>1</v>
      </c>
      <c r="M84" s="449">
        <v>45000000000</v>
      </c>
      <c r="N84" s="449" t="s">
        <v>353</v>
      </c>
      <c r="O84" s="490" t="s">
        <v>146</v>
      </c>
      <c r="P84" s="369" t="s">
        <v>147</v>
      </c>
      <c r="Q84" s="369" t="s">
        <v>135</v>
      </c>
      <c r="R84" s="151" t="s">
        <v>126</v>
      </c>
      <c r="S84" s="151" t="s">
        <v>168</v>
      </c>
      <c r="T84" s="151" t="s">
        <v>189</v>
      </c>
      <c r="U84" s="312">
        <v>136000000</v>
      </c>
      <c r="V84" s="433" t="s">
        <v>14</v>
      </c>
      <c r="W84" s="312">
        <v>136000000</v>
      </c>
      <c r="X84" s="312">
        <v>0</v>
      </c>
      <c r="Y84" s="311" t="s">
        <v>136</v>
      </c>
      <c r="Z84" s="311" t="s">
        <v>137</v>
      </c>
      <c r="AA84" s="145" t="s">
        <v>133</v>
      </c>
      <c r="AB84" s="145" t="s">
        <v>133</v>
      </c>
      <c r="AC84" s="491" t="s">
        <v>133</v>
      </c>
      <c r="AD84" s="312">
        <v>136000000</v>
      </c>
    </row>
    <row r="85" spans="1:31" s="176" customFormat="1" ht="73.5" customHeight="1" x14ac:dyDescent="0.2">
      <c r="A85" s="241">
        <v>61</v>
      </c>
      <c r="B85" s="168">
        <v>208</v>
      </c>
      <c r="C85" s="168" t="s">
        <v>874</v>
      </c>
      <c r="D85" s="168" t="s">
        <v>460</v>
      </c>
      <c r="E85" s="168">
        <v>7511050</v>
      </c>
      <c r="F85" s="31">
        <v>61</v>
      </c>
      <c r="G85" s="171"/>
      <c r="H85" s="242" t="s">
        <v>1276</v>
      </c>
      <c r="I85" s="311" t="s">
        <v>134</v>
      </c>
      <c r="J85" s="62">
        <v>876</v>
      </c>
      <c r="K85" s="62" t="s">
        <v>263</v>
      </c>
      <c r="L85" s="133">
        <v>1</v>
      </c>
      <c r="M85" s="62">
        <v>45000000000</v>
      </c>
      <c r="N85" s="62" t="s">
        <v>353</v>
      </c>
      <c r="O85" s="93" t="s">
        <v>641</v>
      </c>
      <c r="P85" s="58" t="s">
        <v>174</v>
      </c>
      <c r="Q85" s="62" t="s">
        <v>135</v>
      </c>
      <c r="R85" s="151" t="s">
        <v>126</v>
      </c>
      <c r="S85" s="495" t="s">
        <v>126</v>
      </c>
      <c r="T85" s="495" t="s">
        <v>880</v>
      </c>
      <c r="U85" s="496">
        <v>2701020</v>
      </c>
      <c r="V85" s="433" t="s">
        <v>14</v>
      </c>
      <c r="W85" s="496">
        <v>1543440</v>
      </c>
      <c r="X85" s="496">
        <v>1157580</v>
      </c>
      <c r="Y85" s="497" t="s">
        <v>860</v>
      </c>
      <c r="Z85" s="430" t="s">
        <v>861</v>
      </c>
      <c r="AA85" s="498"/>
      <c r="AB85" s="410"/>
      <c r="AC85" s="499"/>
      <c r="AD85" s="175">
        <v>2701020</v>
      </c>
      <c r="AE85" s="462"/>
    </row>
    <row r="86" spans="1:31" s="46" customFormat="1" ht="153" x14ac:dyDescent="0.2">
      <c r="A86" s="241">
        <v>62</v>
      </c>
      <c r="B86" s="93" t="s">
        <v>149</v>
      </c>
      <c r="C86" s="93" t="s">
        <v>863</v>
      </c>
      <c r="D86" s="93" t="s">
        <v>157</v>
      </c>
      <c r="E86" s="494">
        <v>7310049</v>
      </c>
      <c r="F86" s="31">
        <v>62</v>
      </c>
      <c r="G86" s="93" t="s">
        <v>167</v>
      </c>
      <c r="H86" s="93" t="s">
        <v>1273</v>
      </c>
      <c r="I86" s="93" t="s">
        <v>134</v>
      </c>
      <c r="J86" s="62">
        <v>876</v>
      </c>
      <c r="K86" s="62" t="s">
        <v>263</v>
      </c>
      <c r="L86" s="133">
        <v>1</v>
      </c>
      <c r="M86" s="62">
        <v>45000000000</v>
      </c>
      <c r="N86" s="62" t="s">
        <v>353</v>
      </c>
      <c r="O86" s="93" t="s">
        <v>146</v>
      </c>
      <c r="P86" s="62" t="s">
        <v>153</v>
      </c>
      <c r="Q86" s="62" t="s">
        <v>257</v>
      </c>
      <c r="R86" s="257" t="s">
        <v>126</v>
      </c>
      <c r="S86" s="152" t="s">
        <v>141</v>
      </c>
      <c r="T86" s="206" t="s">
        <v>496</v>
      </c>
      <c r="U86" s="212">
        <v>12500000</v>
      </c>
      <c r="V86" s="433" t="s">
        <v>14</v>
      </c>
      <c r="W86" s="212">
        <v>10084760</v>
      </c>
      <c r="X86" s="212">
        <v>2415240</v>
      </c>
      <c r="Y86" s="93" t="s">
        <v>136</v>
      </c>
      <c r="Z86" s="93" t="s">
        <v>137</v>
      </c>
      <c r="AA86" s="147" t="s">
        <v>133</v>
      </c>
      <c r="AB86" s="147" t="s">
        <v>133</v>
      </c>
      <c r="AC86" s="147" t="s">
        <v>133</v>
      </c>
      <c r="AD86" s="212">
        <v>12500000</v>
      </c>
    </row>
    <row r="87" spans="1:31" s="46" customFormat="1" ht="38.25" x14ac:dyDescent="0.2">
      <c r="A87" s="241">
        <v>63</v>
      </c>
      <c r="B87" s="93" t="s">
        <v>149</v>
      </c>
      <c r="C87" s="93" t="s">
        <v>863</v>
      </c>
      <c r="D87" s="93" t="s">
        <v>154</v>
      </c>
      <c r="E87" s="494">
        <v>7425010</v>
      </c>
      <c r="F87" s="31">
        <v>63</v>
      </c>
      <c r="G87" s="93" t="s">
        <v>169</v>
      </c>
      <c r="H87" s="93" t="s">
        <v>170</v>
      </c>
      <c r="I87" s="93" t="s">
        <v>134</v>
      </c>
      <c r="J87" s="62" t="s">
        <v>295</v>
      </c>
      <c r="K87" s="62" t="s">
        <v>263</v>
      </c>
      <c r="L87" s="133">
        <v>1</v>
      </c>
      <c r="M87" s="62">
        <v>45000000000</v>
      </c>
      <c r="N87" s="62" t="s">
        <v>353</v>
      </c>
      <c r="O87" s="93" t="s">
        <v>146</v>
      </c>
      <c r="P87" s="62" t="s">
        <v>153</v>
      </c>
      <c r="Q87" s="62" t="s">
        <v>257</v>
      </c>
      <c r="R87" s="152" t="s">
        <v>168</v>
      </c>
      <c r="S87" s="152" t="s">
        <v>139</v>
      </c>
      <c r="T87" s="152" t="s">
        <v>127</v>
      </c>
      <c r="U87" s="212">
        <v>4000000</v>
      </c>
      <c r="V87" s="433" t="s">
        <v>14</v>
      </c>
      <c r="W87" s="212">
        <v>4000000</v>
      </c>
      <c r="X87" s="212">
        <v>0</v>
      </c>
      <c r="Y87" s="93" t="s">
        <v>136</v>
      </c>
      <c r="Z87" s="93" t="s">
        <v>137</v>
      </c>
      <c r="AA87" s="147" t="s">
        <v>133</v>
      </c>
      <c r="AB87" s="147" t="s">
        <v>133</v>
      </c>
      <c r="AC87" s="147" t="s">
        <v>133</v>
      </c>
      <c r="AD87" s="212">
        <v>4000000</v>
      </c>
    </row>
    <row r="88" spans="1:31" s="46" customFormat="1" ht="38.25" x14ac:dyDescent="0.2">
      <c r="A88" s="241">
        <v>64</v>
      </c>
      <c r="B88" s="93" t="s">
        <v>351</v>
      </c>
      <c r="C88" s="93" t="s">
        <v>867</v>
      </c>
      <c r="D88" s="93" t="s">
        <v>362</v>
      </c>
      <c r="E88" s="494">
        <v>7499040</v>
      </c>
      <c r="F88" s="31">
        <v>64</v>
      </c>
      <c r="G88" s="93" t="s">
        <v>363</v>
      </c>
      <c r="H88" s="93" t="s">
        <v>364</v>
      </c>
      <c r="I88" s="93" t="s">
        <v>134</v>
      </c>
      <c r="J88" s="62" t="s">
        <v>295</v>
      </c>
      <c r="K88" s="62" t="s">
        <v>263</v>
      </c>
      <c r="L88" s="133">
        <v>1</v>
      </c>
      <c r="M88" s="62">
        <v>45000000000</v>
      </c>
      <c r="N88" s="62" t="s">
        <v>353</v>
      </c>
      <c r="O88" s="93" t="s">
        <v>146</v>
      </c>
      <c r="P88" s="58" t="s">
        <v>228</v>
      </c>
      <c r="Q88" s="62" t="s">
        <v>257</v>
      </c>
      <c r="R88" s="152" t="s">
        <v>168</v>
      </c>
      <c r="S88" s="152" t="s">
        <v>189</v>
      </c>
      <c r="T88" s="152" t="s">
        <v>373</v>
      </c>
      <c r="U88" s="212">
        <v>13480469</v>
      </c>
      <c r="V88" s="433" t="s">
        <v>14</v>
      </c>
      <c r="W88" s="212">
        <v>2156875</v>
      </c>
      <c r="X88" s="212">
        <v>11323594</v>
      </c>
      <c r="Y88" s="93" t="s">
        <v>136</v>
      </c>
      <c r="Z88" s="93" t="s">
        <v>137</v>
      </c>
      <c r="AA88" s="147" t="s">
        <v>133</v>
      </c>
      <c r="AB88" s="147" t="s">
        <v>133</v>
      </c>
      <c r="AC88" s="147" t="s">
        <v>133</v>
      </c>
      <c r="AD88" s="212">
        <v>13480469</v>
      </c>
    </row>
    <row r="89" spans="1:31" s="46" customFormat="1" ht="38.25" x14ac:dyDescent="0.2">
      <c r="A89" s="241">
        <v>65</v>
      </c>
      <c r="B89" s="93" t="s">
        <v>351</v>
      </c>
      <c r="C89" s="93" t="s">
        <v>867</v>
      </c>
      <c r="D89" s="93" t="s">
        <v>387</v>
      </c>
      <c r="E89" s="494">
        <v>2212158</v>
      </c>
      <c r="F89" s="31">
        <v>65</v>
      </c>
      <c r="G89" s="93" t="s">
        <v>388</v>
      </c>
      <c r="H89" s="93" t="s">
        <v>389</v>
      </c>
      <c r="I89" s="93" t="s">
        <v>1166</v>
      </c>
      <c r="J89" s="62" t="s">
        <v>295</v>
      </c>
      <c r="K89" s="62" t="s">
        <v>263</v>
      </c>
      <c r="L89" s="133">
        <v>1</v>
      </c>
      <c r="M89" s="62">
        <v>45000000000</v>
      </c>
      <c r="N89" s="62" t="s">
        <v>353</v>
      </c>
      <c r="O89" s="93" t="s">
        <v>641</v>
      </c>
      <c r="P89" s="58" t="s">
        <v>174</v>
      </c>
      <c r="Q89" s="62" t="s">
        <v>135</v>
      </c>
      <c r="R89" s="152" t="s">
        <v>168</v>
      </c>
      <c r="S89" s="152" t="s">
        <v>168</v>
      </c>
      <c r="T89" s="152" t="s">
        <v>203</v>
      </c>
      <c r="U89" s="212">
        <v>108480</v>
      </c>
      <c r="V89" s="433" t="s">
        <v>14</v>
      </c>
      <c r="W89" s="212">
        <v>99440</v>
      </c>
      <c r="X89" s="212">
        <v>9040</v>
      </c>
      <c r="Y89" s="93" t="s">
        <v>136</v>
      </c>
      <c r="Z89" s="93" t="s">
        <v>137</v>
      </c>
      <c r="AA89" s="147" t="s">
        <v>133</v>
      </c>
      <c r="AB89" s="147" t="s">
        <v>133</v>
      </c>
      <c r="AC89" s="147" t="s">
        <v>133</v>
      </c>
      <c r="AD89" s="212">
        <v>108480</v>
      </c>
    </row>
    <row r="90" spans="1:31" s="46" customFormat="1" ht="57" customHeight="1" x14ac:dyDescent="0.2">
      <c r="A90" s="241">
        <v>66</v>
      </c>
      <c r="B90" s="93" t="s">
        <v>318</v>
      </c>
      <c r="C90" s="93" t="s">
        <v>868</v>
      </c>
      <c r="D90" s="93" t="s">
        <v>323</v>
      </c>
      <c r="E90" s="494">
        <v>6420090</v>
      </c>
      <c r="F90" s="31">
        <v>66</v>
      </c>
      <c r="G90" s="93" t="s">
        <v>325</v>
      </c>
      <c r="H90" s="93" t="s">
        <v>326</v>
      </c>
      <c r="I90" s="93" t="s">
        <v>327</v>
      </c>
      <c r="J90" s="62">
        <v>876</v>
      </c>
      <c r="K90" s="62" t="s">
        <v>263</v>
      </c>
      <c r="L90" s="133">
        <v>1</v>
      </c>
      <c r="M90" s="62">
        <v>45000000000</v>
      </c>
      <c r="N90" s="62" t="s">
        <v>353</v>
      </c>
      <c r="O90" s="93" t="s">
        <v>641</v>
      </c>
      <c r="P90" s="58" t="s">
        <v>174</v>
      </c>
      <c r="Q90" s="62" t="s">
        <v>135</v>
      </c>
      <c r="R90" s="152" t="s">
        <v>168</v>
      </c>
      <c r="S90" s="152" t="s">
        <v>141</v>
      </c>
      <c r="T90" s="152" t="s">
        <v>328</v>
      </c>
      <c r="U90" s="212">
        <v>200000</v>
      </c>
      <c r="V90" s="433" t="s">
        <v>14</v>
      </c>
      <c r="W90" s="212">
        <v>167000</v>
      </c>
      <c r="X90" s="212">
        <v>33000</v>
      </c>
      <c r="Y90" s="93" t="s">
        <v>166</v>
      </c>
      <c r="Z90" s="93" t="s">
        <v>137</v>
      </c>
      <c r="AA90" s="147" t="s">
        <v>133</v>
      </c>
      <c r="AB90" s="147" t="s">
        <v>133</v>
      </c>
      <c r="AC90" s="147" t="s">
        <v>133</v>
      </c>
      <c r="AD90" s="212">
        <v>200000</v>
      </c>
    </row>
    <row r="91" spans="1:31" s="46" customFormat="1" ht="46.5" customHeight="1" x14ac:dyDescent="0.2">
      <c r="A91" s="241">
        <v>67</v>
      </c>
      <c r="B91" s="93" t="s">
        <v>318</v>
      </c>
      <c r="C91" s="93" t="s">
        <v>868</v>
      </c>
      <c r="D91" s="93" t="s">
        <v>319</v>
      </c>
      <c r="E91" s="93" t="s">
        <v>320</v>
      </c>
      <c r="F91" s="31">
        <v>67</v>
      </c>
      <c r="G91" s="93" t="s">
        <v>334</v>
      </c>
      <c r="H91" s="93" t="s">
        <v>335</v>
      </c>
      <c r="I91" s="93" t="s">
        <v>336</v>
      </c>
      <c r="J91" s="62">
        <v>876</v>
      </c>
      <c r="K91" s="62" t="s">
        <v>263</v>
      </c>
      <c r="L91" s="133">
        <v>1</v>
      </c>
      <c r="M91" s="62">
        <v>45000000000</v>
      </c>
      <c r="N91" s="62" t="s">
        <v>353</v>
      </c>
      <c r="O91" s="93" t="s">
        <v>146</v>
      </c>
      <c r="P91" s="58" t="s">
        <v>160</v>
      </c>
      <c r="Q91" s="62" t="s">
        <v>257</v>
      </c>
      <c r="R91" s="152" t="s">
        <v>168</v>
      </c>
      <c r="S91" s="152" t="s">
        <v>145</v>
      </c>
      <c r="T91" s="152" t="s">
        <v>138</v>
      </c>
      <c r="U91" s="212">
        <v>1500000</v>
      </c>
      <c r="V91" s="433" t="s">
        <v>14</v>
      </c>
      <c r="W91" s="212">
        <v>1500000</v>
      </c>
      <c r="X91" s="212">
        <v>0</v>
      </c>
      <c r="Y91" s="93" t="s">
        <v>166</v>
      </c>
      <c r="Z91" s="93" t="s">
        <v>137</v>
      </c>
      <c r="AA91" s="147" t="s">
        <v>133</v>
      </c>
      <c r="AB91" s="147" t="s">
        <v>133</v>
      </c>
      <c r="AC91" s="147" t="s">
        <v>133</v>
      </c>
      <c r="AD91" s="212">
        <v>1500000</v>
      </c>
    </row>
    <row r="92" spans="1:31" s="46" customFormat="1" ht="55.5" customHeight="1" x14ac:dyDescent="0.2">
      <c r="A92" s="241">
        <v>68</v>
      </c>
      <c r="B92" s="65">
        <v>166</v>
      </c>
      <c r="C92" s="65" t="s">
        <v>869</v>
      </c>
      <c r="D92" s="65" t="s">
        <v>527</v>
      </c>
      <c r="E92" s="65" t="s">
        <v>528</v>
      </c>
      <c r="F92" s="31">
        <v>68</v>
      </c>
      <c r="G92" s="65" t="s">
        <v>529</v>
      </c>
      <c r="H92" s="65" t="s">
        <v>530</v>
      </c>
      <c r="I92" s="65" t="s">
        <v>525</v>
      </c>
      <c r="J92" s="58" t="s">
        <v>295</v>
      </c>
      <c r="K92" s="58" t="s">
        <v>263</v>
      </c>
      <c r="L92" s="133">
        <v>1</v>
      </c>
      <c r="M92" s="62">
        <v>45000000000</v>
      </c>
      <c r="N92" s="62" t="s">
        <v>353</v>
      </c>
      <c r="O92" s="93" t="s">
        <v>641</v>
      </c>
      <c r="P92" s="58" t="s">
        <v>174</v>
      </c>
      <c r="Q92" s="58" t="s">
        <v>135</v>
      </c>
      <c r="R92" s="236" t="s">
        <v>168</v>
      </c>
      <c r="S92" s="236" t="s">
        <v>141</v>
      </c>
      <c r="T92" s="370" t="s">
        <v>127</v>
      </c>
      <c r="U92" s="92">
        <v>12100000</v>
      </c>
      <c r="V92" s="433" t="s">
        <v>14</v>
      </c>
      <c r="W92" s="92">
        <f>U92</f>
        <v>12100000</v>
      </c>
      <c r="X92" s="212">
        <v>0</v>
      </c>
      <c r="Y92" s="65" t="s">
        <v>136</v>
      </c>
      <c r="Z92" s="65" t="s">
        <v>197</v>
      </c>
      <c r="AA92" s="58" t="s">
        <v>133</v>
      </c>
      <c r="AB92" s="58" t="s">
        <v>133</v>
      </c>
      <c r="AC92" s="58"/>
      <c r="AD92" s="92">
        <v>12100000</v>
      </c>
    </row>
    <row r="93" spans="1:31" s="176" customFormat="1" ht="51" x14ac:dyDescent="0.2">
      <c r="A93" s="241">
        <v>69</v>
      </c>
      <c r="B93" s="65">
        <v>166</v>
      </c>
      <c r="C93" s="65" t="s">
        <v>869</v>
      </c>
      <c r="D93" s="65" t="s">
        <v>527</v>
      </c>
      <c r="E93" s="65" t="s">
        <v>528</v>
      </c>
      <c r="F93" s="31">
        <v>69</v>
      </c>
      <c r="G93" s="65" t="s">
        <v>531</v>
      </c>
      <c r="H93" s="65" t="s">
        <v>532</v>
      </c>
      <c r="I93" s="65" t="s">
        <v>1209</v>
      </c>
      <c r="J93" s="58" t="s">
        <v>295</v>
      </c>
      <c r="K93" s="58" t="s">
        <v>263</v>
      </c>
      <c r="L93" s="133">
        <v>1</v>
      </c>
      <c r="M93" s="62">
        <v>45000000000</v>
      </c>
      <c r="N93" s="62" t="s">
        <v>353</v>
      </c>
      <c r="O93" s="93" t="s">
        <v>641</v>
      </c>
      <c r="P93" s="58" t="s">
        <v>174</v>
      </c>
      <c r="Q93" s="58" t="s">
        <v>135</v>
      </c>
      <c r="R93" s="236" t="s">
        <v>168</v>
      </c>
      <c r="S93" s="236" t="s">
        <v>141</v>
      </c>
      <c r="T93" s="236" t="s">
        <v>127</v>
      </c>
      <c r="U93" s="92">
        <v>12900000</v>
      </c>
      <c r="V93" s="433" t="s">
        <v>14</v>
      </c>
      <c r="W93" s="92">
        <f>U93</f>
        <v>12900000</v>
      </c>
      <c r="X93" s="92">
        <v>0</v>
      </c>
      <c r="Y93" s="65" t="s">
        <v>136</v>
      </c>
      <c r="Z93" s="65" t="s">
        <v>197</v>
      </c>
      <c r="AA93" s="58" t="s">
        <v>133</v>
      </c>
      <c r="AB93" s="58" t="s">
        <v>133</v>
      </c>
      <c r="AC93" s="58"/>
      <c r="AD93" s="92">
        <v>12900000</v>
      </c>
    </row>
    <row r="94" spans="1:31" s="46" customFormat="1" ht="123.75" customHeight="1" x14ac:dyDescent="0.2">
      <c r="A94" s="241">
        <v>70</v>
      </c>
      <c r="B94" s="65">
        <v>202</v>
      </c>
      <c r="C94" s="65" t="s">
        <v>644</v>
      </c>
      <c r="D94" s="65" t="s">
        <v>645</v>
      </c>
      <c r="E94" s="65">
        <v>7411010</v>
      </c>
      <c r="F94" s="31">
        <v>70</v>
      </c>
      <c r="G94" s="65" t="s">
        <v>1215</v>
      </c>
      <c r="H94" s="65" t="s">
        <v>651</v>
      </c>
      <c r="I94" s="65" t="s">
        <v>134</v>
      </c>
      <c r="J94" s="62">
        <v>876</v>
      </c>
      <c r="K94" s="62" t="s">
        <v>263</v>
      </c>
      <c r="L94" s="133">
        <v>1</v>
      </c>
      <c r="M94" s="62">
        <v>45000000000</v>
      </c>
      <c r="N94" s="62" t="s">
        <v>353</v>
      </c>
      <c r="O94" s="93" t="s">
        <v>146</v>
      </c>
      <c r="P94" s="58" t="s">
        <v>650</v>
      </c>
      <c r="Q94" s="58" t="s">
        <v>135</v>
      </c>
      <c r="R94" s="63" t="s">
        <v>168</v>
      </c>
      <c r="S94" s="63" t="s">
        <v>145</v>
      </c>
      <c r="T94" s="63" t="s">
        <v>625</v>
      </c>
      <c r="U94" s="154">
        <v>55000000</v>
      </c>
      <c r="V94" s="433" t="s">
        <v>14</v>
      </c>
      <c r="W94" s="154">
        <v>45000000</v>
      </c>
      <c r="X94" s="154">
        <v>10000000</v>
      </c>
      <c r="Y94" s="371" t="s">
        <v>652</v>
      </c>
      <c r="Z94" s="65" t="s">
        <v>653</v>
      </c>
      <c r="AA94" s="58"/>
      <c r="AB94" s="58"/>
      <c r="AC94" s="58"/>
      <c r="AD94" s="154">
        <v>55000000</v>
      </c>
    </row>
    <row r="95" spans="1:31" s="46" customFormat="1" ht="57.75" customHeight="1" x14ac:dyDescent="0.2">
      <c r="A95" s="241">
        <v>71</v>
      </c>
      <c r="B95" s="65">
        <v>202</v>
      </c>
      <c r="C95" s="65" t="s">
        <v>644</v>
      </c>
      <c r="D95" s="65" t="s">
        <v>645</v>
      </c>
      <c r="E95" s="65">
        <v>7411010</v>
      </c>
      <c r="F95" s="31">
        <v>71</v>
      </c>
      <c r="G95" s="65" t="s">
        <v>1217</v>
      </c>
      <c r="H95" s="65" t="s">
        <v>655</v>
      </c>
      <c r="I95" s="65" t="s">
        <v>134</v>
      </c>
      <c r="J95" s="62">
        <v>876</v>
      </c>
      <c r="K95" s="62" t="s">
        <v>263</v>
      </c>
      <c r="L95" s="133">
        <v>1</v>
      </c>
      <c r="M95" s="62">
        <v>45000000000</v>
      </c>
      <c r="N95" s="62" t="s">
        <v>353</v>
      </c>
      <c r="O95" s="93" t="s">
        <v>146</v>
      </c>
      <c r="P95" s="58" t="s">
        <v>650</v>
      </c>
      <c r="Q95" s="58" t="s">
        <v>135</v>
      </c>
      <c r="R95" s="63" t="s">
        <v>168</v>
      </c>
      <c r="S95" s="63" t="s">
        <v>141</v>
      </c>
      <c r="T95" s="63" t="s">
        <v>127</v>
      </c>
      <c r="U95" s="154">
        <v>12000000</v>
      </c>
      <c r="V95" s="433" t="s">
        <v>14</v>
      </c>
      <c r="W95" s="154">
        <v>12000000</v>
      </c>
      <c r="X95" s="154">
        <v>0</v>
      </c>
      <c r="Y95" s="371" t="s">
        <v>652</v>
      </c>
      <c r="Z95" s="65" t="s">
        <v>653</v>
      </c>
      <c r="AA95" s="58"/>
      <c r="AB95" s="58"/>
      <c r="AC95" s="58"/>
      <c r="AD95" s="154">
        <v>12000000</v>
      </c>
    </row>
    <row r="96" spans="1:31" s="46" customFormat="1" ht="38.25" x14ac:dyDescent="0.2">
      <c r="A96" s="241">
        <v>72</v>
      </c>
      <c r="B96" s="65">
        <v>202</v>
      </c>
      <c r="C96" s="65" t="s">
        <v>644</v>
      </c>
      <c r="D96" s="65" t="s">
        <v>645</v>
      </c>
      <c r="E96" s="65">
        <v>7411010</v>
      </c>
      <c r="F96" s="31">
        <v>72</v>
      </c>
      <c r="G96" s="65" t="s">
        <v>1218</v>
      </c>
      <c r="H96" s="65" t="s">
        <v>656</v>
      </c>
      <c r="I96" s="65" t="s">
        <v>134</v>
      </c>
      <c r="J96" s="62">
        <v>876</v>
      </c>
      <c r="K96" s="62" t="s">
        <v>263</v>
      </c>
      <c r="L96" s="133">
        <v>1</v>
      </c>
      <c r="M96" s="62">
        <v>45000000000</v>
      </c>
      <c r="N96" s="62" t="s">
        <v>353</v>
      </c>
      <c r="O96" s="93" t="s">
        <v>146</v>
      </c>
      <c r="P96" s="58" t="s">
        <v>650</v>
      </c>
      <c r="Q96" s="58" t="s">
        <v>135</v>
      </c>
      <c r="R96" s="63" t="s">
        <v>168</v>
      </c>
      <c r="S96" s="63" t="s">
        <v>141</v>
      </c>
      <c r="T96" s="63" t="s">
        <v>127</v>
      </c>
      <c r="U96" s="154">
        <v>3000000</v>
      </c>
      <c r="V96" s="433" t="s">
        <v>14</v>
      </c>
      <c r="W96" s="154">
        <v>3000000</v>
      </c>
      <c r="X96" s="154">
        <v>0</v>
      </c>
      <c r="Y96" s="371" t="s">
        <v>652</v>
      </c>
      <c r="Z96" s="65" t="s">
        <v>653</v>
      </c>
      <c r="AA96" s="58"/>
      <c r="AB96" s="58"/>
      <c r="AC96" s="58"/>
      <c r="AD96" s="154">
        <v>3000000</v>
      </c>
    </row>
    <row r="97" spans="1:30" s="46" customFormat="1" ht="117" customHeight="1" x14ac:dyDescent="0.2">
      <c r="A97" s="241">
        <v>73</v>
      </c>
      <c r="B97" s="372">
        <v>202</v>
      </c>
      <c r="C97" s="372" t="s">
        <v>644</v>
      </c>
      <c r="D97" s="372" t="s">
        <v>645</v>
      </c>
      <c r="E97" s="372">
        <v>7411010</v>
      </c>
      <c r="F97" s="31">
        <v>73</v>
      </c>
      <c r="G97" s="372" t="s">
        <v>1219</v>
      </c>
      <c r="H97" s="372" t="s">
        <v>657</v>
      </c>
      <c r="I97" s="372" t="s">
        <v>134</v>
      </c>
      <c r="J97" s="198">
        <v>876</v>
      </c>
      <c r="K97" s="198" t="s">
        <v>263</v>
      </c>
      <c r="L97" s="284">
        <v>1</v>
      </c>
      <c r="M97" s="373">
        <v>45000000000</v>
      </c>
      <c r="N97" s="373" t="s">
        <v>353</v>
      </c>
      <c r="O97" s="374" t="s">
        <v>146</v>
      </c>
      <c r="P97" s="375" t="s">
        <v>650</v>
      </c>
      <c r="Q97" s="375" t="s">
        <v>135</v>
      </c>
      <c r="R97" s="205" t="s">
        <v>168</v>
      </c>
      <c r="S97" s="205" t="s">
        <v>141</v>
      </c>
      <c r="T97" s="205" t="s">
        <v>127</v>
      </c>
      <c r="U97" s="221">
        <v>3000000</v>
      </c>
      <c r="V97" s="433" t="s">
        <v>14</v>
      </c>
      <c r="W97" s="221">
        <v>3000000</v>
      </c>
      <c r="X97" s="221">
        <v>0</v>
      </c>
      <c r="Y97" s="376" t="s">
        <v>652</v>
      </c>
      <c r="Z97" s="372" t="s">
        <v>653</v>
      </c>
      <c r="AA97" s="375"/>
      <c r="AB97" s="375"/>
      <c r="AC97" s="375"/>
      <c r="AD97" s="221">
        <v>3000000</v>
      </c>
    </row>
    <row r="98" spans="1:30" s="46" customFormat="1" ht="94.5" customHeight="1" x14ac:dyDescent="0.2">
      <c r="A98" s="241">
        <v>74</v>
      </c>
      <c r="B98" s="192">
        <v>202</v>
      </c>
      <c r="C98" s="192" t="s">
        <v>644</v>
      </c>
      <c r="D98" s="192" t="s">
        <v>645</v>
      </c>
      <c r="E98" s="192">
        <v>7411010</v>
      </c>
      <c r="F98" s="31">
        <v>74</v>
      </c>
      <c r="G98" s="192" t="s">
        <v>1220</v>
      </c>
      <c r="H98" s="377" t="s">
        <v>658</v>
      </c>
      <c r="I98" s="192" t="s">
        <v>134</v>
      </c>
      <c r="J98" s="59">
        <v>876</v>
      </c>
      <c r="K98" s="59" t="s">
        <v>263</v>
      </c>
      <c r="L98" s="60">
        <v>1</v>
      </c>
      <c r="M98" s="47">
        <v>45000000000</v>
      </c>
      <c r="N98" s="47" t="s">
        <v>353</v>
      </c>
      <c r="O98" s="97" t="s">
        <v>146</v>
      </c>
      <c r="P98" s="378" t="s">
        <v>171</v>
      </c>
      <c r="Q98" s="378" t="s">
        <v>135</v>
      </c>
      <c r="R98" s="203" t="s">
        <v>168</v>
      </c>
      <c r="S98" s="203" t="s">
        <v>141</v>
      </c>
      <c r="T98" s="203" t="s">
        <v>127</v>
      </c>
      <c r="U98" s="216">
        <v>1000000</v>
      </c>
      <c r="V98" s="433" t="s">
        <v>14</v>
      </c>
      <c r="W98" s="216">
        <v>1000000</v>
      </c>
      <c r="X98" s="216">
        <v>0</v>
      </c>
      <c r="Y98" s="379" t="s">
        <v>652</v>
      </c>
      <c r="Z98" s="192" t="s">
        <v>653</v>
      </c>
      <c r="AA98" s="378"/>
      <c r="AB98" s="378"/>
      <c r="AC98" s="378"/>
      <c r="AD98" s="216">
        <v>1000000</v>
      </c>
    </row>
    <row r="99" spans="1:30" s="46" customFormat="1" ht="50.25" customHeight="1" x14ac:dyDescent="0.2">
      <c r="A99" s="241">
        <v>75</v>
      </c>
      <c r="B99" s="192">
        <v>202</v>
      </c>
      <c r="C99" s="192" t="s">
        <v>644</v>
      </c>
      <c r="D99" s="192" t="s">
        <v>645</v>
      </c>
      <c r="E99" s="192">
        <v>7411010</v>
      </c>
      <c r="F99" s="31">
        <v>75</v>
      </c>
      <c r="G99" s="192" t="s">
        <v>1221</v>
      </c>
      <c r="H99" s="121" t="s">
        <v>659</v>
      </c>
      <c r="I99" s="192" t="s">
        <v>134</v>
      </c>
      <c r="J99" s="59">
        <v>876</v>
      </c>
      <c r="K99" s="59" t="s">
        <v>263</v>
      </c>
      <c r="L99" s="60">
        <v>1</v>
      </c>
      <c r="M99" s="47">
        <v>45000000000</v>
      </c>
      <c r="N99" s="47" t="s">
        <v>353</v>
      </c>
      <c r="O99" s="97" t="s">
        <v>146</v>
      </c>
      <c r="P99" s="378" t="s">
        <v>171</v>
      </c>
      <c r="Q99" s="378" t="s">
        <v>135</v>
      </c>
      <c r="R99" s="203" t="s">
        <v>168</v>
      </c>
      <c r="S99" s="203" t="s">
        <v>141</v>
      </c>
      <c r="T99" s="203" t="s">
        <v>127</v>
      </c>
      <c r="U99" s="216">
        <v>1000000</v>
      </c>
      <c r="V99" s="433" t="s">
        <v>14</v>
      </c>
      <c r="W99" s="216">
        <v>1000000</v>
      </c>
      <c r="X99" s="216">
        <v>0</v>
      </c>
      <c r="Y99" s="379" t="s">
        <v>652</v>
      </c>
      <c r="Z99" s="192" t="s">
        <v>653</v>
      </c>
      <c r="AA99" s="378"/>
      <c r="AB99" s="378"/>
      <c r="AC99" s="378"/>
      <c r="AD99" s="216">
        <v>1000000</v>
      </c>
    </row>
    <row r="100" spans="1:30" s="46" customFormat="1" ht="63" customHeight="1" x14ac:dyDescent="0.2">
      <c r="A100" s="241">
        <v>76</v>
      </c>
      <c r="B100" s="192">
        <v>202</v>
      </c>
      <c r="C100" s="192" t="s">
        <v>644</v>
      </c>
      <c r="D100" s="192" t="s">
        <v>645</v>
      </c>
      <c r="E100" s="192">
        <v>7411010</v>
      </c>
      <c r="F100" s="31">
        <v>76</v>
      </c>
      <c r="G100" s="193" t="s">
        <v>1222</v>
      </c>
      <c r="H100" s="192" t="s">
        <v>660</v>
      </c>
      <c r="I100" s="193" t="s">
        <v>134</v>
      </c>
      <c r="J100" s="59">
        <v>876</v>
      </c>
      <c r="K100" s="59" t="s">
        <v>263</v>
      </c>
      <c r="L100" s="60">
        <v>1</v>
      </c>
      <c r="M100" s="47">
        <v>45000000000</v>
      </c>
      <c r="N100" s="47" t="s">
        <v>353</v>
      </c>
      <c r="O100" s="97" t="s">
        <v>146</v>
      </c>
      <c r="P100" s="380" t="s">
        <v>171</v>
      </c>
      <c r="Q100" s="378" t="s">
        <v>135</v>
      </c>
      <c r="R100" s="203" t="s">
        <v>168</v>
      </c>
      <c r="S100" s="203" t="s">
        <v>141</v>
      </c>
      <c r="T100" s="203" t="s">
        <v>127</v>
      </c>
      <c r="U100" s="219">
        <v>5000000</v>
      </c>
      <c r="V100" s="433" t="s">
        <v>14</v>
      </c>
      <c r="W100" s="219">
        <v>5000000</v>
      </c>
      <c r="X100" s="219">
        <v>0</v>
      </c>
      <c r="Y100" s="379" t="s">
        <v>652</v>
      </c>
      <c r="Z100" s="192" t="s">
        <v>653</v>
      </c>
      <c r="AA100" s="380"/>
      <c r="AB100" s="380"/>
      <c r="AC100" s="380"/>
      <c r="AD100" s="219">
        <v>5000000</v>
      </c>
    </row>
    <row r="101" spans="1:30" s="46" customFormat="1" ht="98.25" customHeight="1" x14ac:dyDescent="0.2">
      <c r="A101" s="241">
        <v>77</v>
      </c>
      <c r="B101" s="192">
        <v>202</v>
      </c>
      <c r="C101" s="192" t="s">
        <v>644</v>
      </c>
      <c r="D101" s="192" t="s">
        <v>645</v>
      </c>
      <c r="E101" s="193">
        <v>7411019</v>
      </c>
      <c r="F101" s="31">
        <v>77</v>
      </c>
      <c r="G101" s="193" t="s">
        <v>1223</v>
      </c>
      <c r="H101" s="192" t="s">
        <v>661</v>
      </c>
      <c r="I101" s="193" t="s">
        <v>134</v>
      </c>
      <c r="J101" s="59">
        <v>876</v>
      </c>
      <c r="K101" s="59" t="s">
        <v>263</v>
      </c>
      <c r="L101" s="60">
        <v>1</v>
      </c>
      <c r="M101" s="47">
        <v>45000000000</v>
      </c>
      <c r="N101" s="47" t="s">
        <v>353</v>
      </c>
      <c r="O101" s="97" t="s">
        <v>146</v>
      </c>
      <c r="P101" s="380" t="s">
        <v>228</v>
      </c>
      <c r="Q101" s="378" t="s">
        <v>257</v>
      </c>
      <c r="R101" s="203" t="s">
        <v>168</v>
      </c>
      <c r="S101" s="203" t="s">
        <v>141</v>
      </c>
      <c r="T101" s="203" t="s">
        <v>127</v>
      </c>
      <c r="U101" s="219">
        <v>5000000</v>
      </c>
      <c r="V101" s="433" t="s">
        <v>14</v>
      </c>
      <c r="W101" s="219">
        <v>5000000</v>
      </c>
      <c r="X101" s="219">
        <v>0</v>
      </c>
      <c r="Y101" s="379" t="s">
        <v>652</v>
      </c>
      <c r="Z101" s="192" t="s">
        <v>653</v>
      </c>
      <c r="AA101" s="380"/>
      <c r="AB101" s="380"/>
      <c r="AC101" s="380"/>
      <c r="AD101" s="219">
        <v>5000000</v>
      </c>
    </row>
    <row r="102" spans="1:30" s="46" customFormat="1" ht="61.5" customHeight="1" x14ac:dyDescent="0.2">
      <c r="A102" s="241">
        <v>78</v>
      </c>
      <c r="B102" s="192">
        <v>202</v>
      </c>
      <c r="C102" s="192" t="s">
        <v>644</v>
      </c>
      <c r="D102" s="192" t="s">
        <v>645</v>
      </c>
      <c r="E102" s="192">
        <v>7411010</v>
      </c>
      <c r="F102" s="31">
        <v>78</v>
      </c>
      <c r="G102" s="192" t="s">
        <v>1225</v>
      </c>
      <c r="H102" s="381" t="s">
        <v>1232</v>
      </c>
      <c r="I102" s="192" t="s">
        <v>134</v>
      </c>
      <c r="J102" s="59">
        <v>876</v>
      </c>
      <c r="K102" s="59" t="s">
        <v>263</v>
      </c>
      <c r="L102" s="60">
        <v>1</v>
      </c>
      <c r="M102" s="47">
        <v>45000000000</v>
      </c>
      <c r="N102" s="47" t="s">
        <v>353</v>
      </c>
      <c r="O102" s="48" t="s">
        <v>146</v>
      </c>
      <c r="P102" s="378" t="s">
        <v>228</v>
      </c>
      <c r="Q102" s="378" t="s">
        <v>257</v>
      </c>
      <c r="R102" s="203" t="s">
        <v>168</v>
      </c>
      <c r="S102" s="203" t="s">
        <v>141</v>
      </c>
      <c r="T102" s="203" t="s">
        <v>127</v>
      </c>
      <c r="U102" s="216">
        <v>12000000</v>
      </c>
      <c r="V102" s="433" t="s">
        <v>14</v>
      </c>
      <c r="W102" s="216">
        <v>12000000</v>
      </c>
      <c r="X102" s="216">
        <v>0</v>
      </c>
      <c r="Y102" s="379" t="s">
        <v>652</v>
      </c>
      <c r="Z102" s="192" t="s">
        <v>653</v>
      </c>
      <c r="AA102" s="378"/>
      <c r="AB102" s="378"/>
      <c r="AC102" s="378"/>
      <c r="AD102" s="216">
        <v>12000000</v>
      </c>
    </row>
    <row r="103" spans="1:30" s="46" customFormat="1" ht="63" customHeight="1" x14ac:dyDescent="0.2">
      <c r="A103" s="241">
        <v>79</v>
      </c>
      <c r="B103" s="192">
        <v>202</v>
      </c>
      <c r="C103" s="192" t="s">
        <v>644</v>
      </c>
      <c r="D103" s="192" t="s">
        <v>645</v>
      </c>
      <c r="E103" s="193">
        <v>7411010</v>
      </c>
      <c r="F103" s="31">
        <v>79</v>
      </c>
      <c r="G103" s="193" t="s">
        <v>1226</v>
      </c>
      <c r="H103" s="192" t="s">
        <v>663</v>
      </c>
      <c r="I103" s="193" t="s">
        <v>134</v>
      </c>
      <c r="J103" s="59">
        <v>876</v>
      </c>
      <c r="K103" s="59" t="s">
        <v>263</v>
      </c>
      <c r="L103" s="60">
        <v>1</v>
      </c>
      <c r="M103" s="47">
        <v>45000000000</v>
      </c>
      <c r="N103" s="47" t="s">
        <v>353</v>
      </c>
      <c r="O103" s="97" t="s">
        <v>146</v>
      </c>
      <c r="P103" s="380" t="s">
        <v>171</v>
      </c>
      <c r="Q103" s="378" t="s">
        <v>135</v>
      </c>
      <c r="R103" s="203" t="s">
        <v>168</v>
      </c>
      <c r="S103" s="203" t="s">
        <v>141</v>
      </c>
      <c r="T103" s="63" t="s">
        <v>127</v>
      </c>
      <c r="U103" s="219">
        <v>10000000</v>
      </c>
      <c r="V103" s="433" t="s">
        <v>14</v>
      </c>
      <c r="W103" s="219">
        <v>10000000</v>
      </c>
      <c r="X103" s="219">
        <v>0</v>
      </c>
      <c r="Y103" s="379" t="s">
        <v>652</v>
      </c>
      <c r="Z103" s="192" t="s">
        <v>653</v>
      </c>
      <c r="AA103" s="380"/>
      <c r="AB103" s="380"/>
      <c r="AC103" s="380"/>
      <c r="AD103" s="219">
        <v>10000000</v>
      </c>
    </row>
    <row r="104" spans="1:30" s="46" customFormat="1" ht="46.5" customHeight="1" x14ac:dyDescent="0.2">
      <c r="A104" s="241">
        <v>80</v>
      </c>
      <c r="B104" s="192">
        <v>202</v>
      </c>
      <c r="C104" s="192" t="s">
        <v>644</v>
      </c>
      <c r="D104" s="192" t="s">
        <v>645</v>
      </c>
      <c r="E104" s="193">
        <v>7411010</v>
      </c>
      <c r="F104" s="31">
        <v>80</v>
      </c>
      <c r="G104" s="193" t="s">
        <v>1227</v>
      </c>
      <c r="H104" s="192" t="s">
        <v>664</v>
      </c>
      <c r="I104" s="193" t="s">
        <v>134</v>
      </c>
      <c r="J104" s="59">
        <v>876</v>
      </c>
      <c r="K104" s="59" t="s">
        <v>263</v>
      </c>
      <c r="L104" s="60">
        <v>1</v>
      </c>
      <c r="M104" s="47">
        <v>45000000000</v>
      </c>
      <c r="N104" s="47" t="s">
        <v>353</v>
      </c>
      <c r="O104" s="97" t="s">
        <v>146</v>
      </c>
      <c r="P104" s="380" t="s">
        <v>228</v>
      </c>
      <c r="Q104" s="378" t="s">
        <v>257</v>
      </c>
      <c r="R104" s="203" t="s">
        <v>168</v>
      </c>
      <c r="S104" s="203" t="s">
        <v>141</v>
      </c>
      <c r="T104" s="203" t="s">
        <v>127</v>
      </c>
      <c r="U104" s="219">
        <v>5000000</v>
      </c>
      <c r="V104" s="433" t="s">
        <v>14</v>
      </c>
      <c r="W104" s="219">
        <v>5000000</v>
      </c>
      <c r="X104" s="219">
        <v>0</v>
      </c>
      <c r="Y104" s="379" t="s">
        <v>652</v>
      </c>
      <c r="Z104" s="192" t="s">
        <v>653</v>
      </c>
      <c r="AA104" s="380"/>
      <c r="AB104" s="380"/>
      <c r="AC104" s="380"/>
      <c r="AD104" s="219">
        <v>5000000</v>
      </c>
    </row>
    <row r="105" spans="1:30" s="46" customFormat="1" ht="88.5" customHeight="1" x14ac:dyDescent="0.2">
      <c r="A105" s="241">
        <v>81</v>
      </c>
      <c r="B105" s="192">
        <v>202</v>
      </c>
      <c r="C105" s="192" t="s">
        <v>644</v>
      </c>
      <c r="D105" s="192" t="s">
        <v>645</v>
      </c>
      <c r="E105" s="193">
        <v>7413010</v>
      </c>
      <c r="F105" s="31">
        <v>81</v>
      </c>
      <c r="G105" s="193" t="s">
        <v>1229</v>
      </c>
      <c r="H105" s="121" t="s">
        <v>666</v>
      </c>
      <c r="I105" s="193" t="s">
        <v>667</v>
      </c>
      <c r="J105" s="59">
        <v>876</v>
      </c>
      <c r="K105" s="59" t="s">
        <v>263</v>
      </c>
      <c r="L105" s="60">
        <v>1</v>
      </c>
      <c r="M105" s="47">
        <v>45000000000</v>
      </c>
      <c r="N105" s="47" t="s">
        <v>353</v>
      </c>
      <c r="O105" s="193" t="s">
        <v>641</v>
      </c>
      <c r="P105" s="380" t="s">
        <v>174</v>
      </c>
      <c r="Q105" s="378" t="s">
        <v>135</v>
      </c>
      <c r="R105" s="203" t="s">
        <v>168</v>
      </c>
      <c r="S105" s="203" t="s">
        <v>168</v>
      </c>
      <c r="T105" s="203" t="s">
        <v>127</v>
      </c>
      <c r="U105" s="219">
        <v>860000</v>
      </c>
      <c r="V105" s="433" t="s">
        <v>14</v>
      </c>
      <c r="W105" s="219">
        <v>860000</v>
      </c>
      <c r="X105" s="219">
        <v>0</v>
      </c>
      <c r="Y105" s="382" t="s">
        <v>136</v>
      </c>
      <c r="Z105" s="192" t="s">
        <v>647</v>
      </c>
      <c r="AA105" s="383"/>
      <c r="AB105" s="380"/>
      <c r="AC105" s="380"/>
      <c r="AD105" s="219">
        <v>860000</v>
      </c>
    </row>
    <row r="106" spans="1:30" s="46" customFormat="1" ht="90" customHeight="1" x14ac:dyDescent="0.2">
      <c r="A106" s="241">
        <v>82</v>
      </c>
      <c r="B106" s="97" t="s">
        <v>674</v>
      </c>
      <c r="C106" s="97" t="s">
        <v>677</v>
      </c>
      <c r="D106" s="97" t="s">
        <v>232</v>
      </c>
      <c r="E106" s="97" t="s">
        <v>678</v>
      </c>
      <c r="F106" s="31">
        <v>82</v>
      </c>
      <c r="G106" s="97" t="s">
        <v>679</v>
      </c>
      <c r="H106" s="192" t="s">
        <v>680</v>
      </c>
      <c r="I106" s="97" t="s">
        <v>134</v>
      </c>
      <c r="J106" s="31" t="s">
        <v>295</v>
      </c>
      <c r="K106" s="31" t="s">
        <v>263</v>
      </c>
      <c r="L106" s="34">
        <v>1</v>
      </c>
      <c r="M106" s="47">
        <v>45000000000</v>
      </c>
      <c r="N106" s="47" t="s">
        <v>353</v>
      </c>
      <c r="O106" s="48" t="s">
        <v>146</v>
      </c>
      <c r="P106" s="59" t="s">
        <v>160</v>
      </c>
      <c r="Q106" s="59" t="s">
        <v>257</v>
      </c>
      <c r="R106" s="84" t="s">
        <v>168</v>
      </c>
      <c r="S106" s="384" t="s">
        <v>139</v>
      </c>
      <c r="T106" s="384" t="s">
        <v>127</v>
      </c>
      <c r="U106" s="153">
        <v>6041000</v>
      </c>
      <c r="V106" s="433" t="s">
        <v>14</v>
      </c>
      <c r="W106" s="153">
        <f>U106</f>
        <v>6041000</v>
      </c>
      <c r="X106" s="153">
        <v>0</v>
      </c>
      <c r="Y106" s="97" t="s">
        <v>136</v>
      </c>
      <c r="Z106" s="97" t="s">
        <v>197</v>
      </c>
      <c r="AA106" s="45" t="s">
        <v>133</v>
      </c>
      <c r="AB106" s="45" t="s">
        <v>133</v>
      </c>
      <c r="AC106" s="45"/>
      <c r="AD106" s="153">
        <v>6041000</v>
      </c>
    </row>
    <row r="107" spans="1:30" s="46" customFormat="1" ht="38.25" x14ac:dyDescent="0.2">
      <c r="A107" s="241">
        <v>83</v>
      </c>
      <c r="B107" s="97" t="s">
        <v>674</v>
      </c>
      <c r="C107" s="97" t="s">
        <v>677</v>
      </c>
      <c r="D107" s="97" t="s">
        <v>696</v>
      </c>
      <c r="E107" s="97" t="s">
        <v>693</v>
      </c>
      <c r="F107" s="31">
        <v>83</v>
      </c>
      <c r="G107" s="97" t="s">
        <v>697</v>
      </c>
      <c r="H107" s="97" t="s">
        <v>698</v>
      </c>
      <c r="I107" s="97" t="s">
        <v>134</v>
      </c>
      <c r="J107" s="31" t="s">
        <v>295</v>
      </c>
      <c r="K107" s="31" t="s">
        <v>263</v>
      </c>
      <c r="L107" s="34">
        <v>1</v>
      </c>
      <c r="M107" s="47">
        <v>45000000000</v>
      </c>
      <c r="N107" s="47" t="s">
        <v>353</v>
      </c>
      <c r="O107" s="48" t="s">
        <v>641</v>
      </c>
      <c r="P107" s="59" t="s">
        <v>128</v>
      </c>
      <c r="Q107" s="59" t="s">
        <v>135</v>
      </c>
      <c r="R107" s="84" t="s">
        <v>168</v>
      </c>
      <c r="S107" s="84" t="s">
        <v>141</v>
      </c>
      <c r="T107" s="84" t="s">
        <v>141</v>
      </c>
      <c r="U107" s="153">
        <v>500000</v>
      </c>
      <c r="V107" s="433" t="s">
        <v>14</v>
      </c>
      <c r="W107" s="153">
        <v>500000</v>
      </c>
      <c r="X107" s="153">
        <v>0</v>
      </c>
      <c r="Y107" s="97" t="s">
        <v>136</v>
      </c>
      <c r="Z107" s="97" t="s">
        <v>137</v>
      </c>
      <c r="AA107" s="45" t="s">
        <v>133</v>
      </c>
      <c r="AB107" s="45" t="s">
        <v>133</v>
      </c>
      <c r="AC107" s="45" t="s">
        <v>133</v>
      </c>
      <c r="AD107" s="153">
        <v>500000</v>
      </c>
    </row>
    <row r="108" spans="1:30" s="46" customFormat="1" ht="38.25" x14ac:dyDescent="0.2">
      <c r="A108" s="241">
        <v>84</v>
      </c>
      <c r="B108" s="97" t="s">
        <v>736</v>
      </c>
      <c r="C108" s="97" t="s">
        <v>872</v>
      </c>
      <c r="D108" s="97" t="s">
        <v>741</v>
      </c>
      <c r="E108" s="97" t="s">
        <v>742</v>
      </c>
      <c r="F108" s="31">
        <v>84</v>
      </c>
      <c r="G108" s="97" t="s">
        <v>758</v>
      </c>
      <c r="H108" s="97" t="s">
        <v>759</v>
      </c>
      <c r="I108" s="97" t="s">
        <v>134</v>
      </c>
      <c r="J108" s="31" t="s">
        <v>295</v>
      </c>
      <c r="K108" s="31" t="s">
        <v>263</v>
      </c>
      <c r="L108" s="34">
        <v>1</v>
      </c>
      <c r="M108" s="47">
        <v>45000000000</v>
      </c>
      <c r="N108" s="47" t="s">
        <v>353</v>
      </c>
      <c r="O108" s="48" t="s">
        <v>146</v>
      </c>
      <c r="P108" s="59" t="s">
        <v>171</v>
      </c>
      <c r="Q108" s="59" t="s">
        <v>135</v>
      </c>
      <c r="R108" s="84" t="s">
        <v>168</v>
      </c>
      <c r="S108" s="84" t="s">
        <v>141</v>
      </c>
      <c r="T108" s="84" t="s">
        <v>145</v>
      </c>
      <c r="U108" s="153">
        <v>1000000</v>
      </c>
      <c r="V108" s="433" t="s">
        <v>14</v>
      </c>
      <c r="W108" s="153">
        <v>1000000</v>
      </c>
      <c r="X108" s="153">
        <v>0</v>
      </c>
      <c r="Y108" s="97" t="s">
        <v>136</v>
      </c>
      <c r="Z108" s="97" t="s">
        <v>137</v>
      </c>
      <c r="AA108" s="45" t="s">
        <v>133</v>
      </c>
      <c r="AB108" s="45" t="s">
        <v>133</v>
      </c>
      <c r="AC108" s="45" t="s">
        <v>133</v>
      </c>
      <c r="AD108" s="153">
        <v>1000000</v>
      </c>
    </row>
    <row r="109" spans="1:30" s="46" customFormat="1" ht="38.25" x14ac:dyDescent="0.2">
      <c r="A109" s="241">
        <v>85</v>
      </c>
      <c r="B109" s="97" t="s">
        <v>898</v>
      </c>
      <c r="C109" s="97" t="s">
        <v>948</v>
      </c>
      <c r="D109" s="97" t="s">
        <v>192</v>
      </c>
      <c r="E109" s="97" t="s">
        <v>906</v>
      </c>
      <c r="F109" s="31">
        <v>85</v>
      </c>
      <c r="G109" s="97" t="s">
        <v>290</v>
      </c>
      <c r="H109" s="97" t="s">
        <v>907</v>
      </c>
      <c r="I109" s="97" t="s">
        <v>908</v>
      </c>
      <c r="J109" s="31" t="s">
        <v>295</v>
      </c>
      <c r="K109" s="31" t="s">
        <v>263</v>
      </c>
      <c r="L109" s="34">
        <v>1</v>
      </c>
      <c r="M109" s="47">
        <v>45000000000</v>
      </c>
      <c r="N109" s="47" t="s">
        <v>353</v>
      </c>
      <c r="O109" s="54" t="s">
        <v>641</v>
      </c>
      <c r="P109" s="59" t="s">
        <v>174</v>
      </c>
      <c r="Q109" s="59" t="s">
        <v>135</v>
      </c>
      <c r="R109" s="84" t="s">
        <v>168</v>
      </c>
      <c r="S109" s="84" t="s">
        <v>168</v>
      </c>
      <c r="T109" s="84" t="s">
        <v>144</v>
      </c>
      <c r="U109" s="213">
        <v>20000000</v>
      </c>
      <c r="V109" s="433" t="s">
        <v>14</v>
      </c>
      <c r="W109" s="213">
        <v>20000000</v>
      </c>
      <c r="X109" s="213">
        <v>0</v>
      </c>
      <c r="Y109" s="97" t="s">
        <v>288</v>
      </c>
      <c r="Z109" s="97" t="s">
        <v>289</v>
      </c>
      <c r="AA109" s="45" t="s">
        <v>133</v>
      </c>
      <c r="AB109" s="45" t="s">
        <v>133</v>
      </c>
      <c r="AC109" s="45" t="s">
        <v>133</v>
      </c>
      <c r="AD109" s="213">
        <v>20000000</v>
      </c>
    </row>
    <row r="110" spans="1:30" s="46" customFormat="1" ht="25.5" x14ac:dyDescent="0.2">
      <c r="A110" s="241">
        <v>86</v>
      </c>
      <c r="B110" s="97" t="s">
        <v>898</v>
      </c>
      <c r="C110" s="97" t="s">
        <v>948</v>
      </c>
      <c r="D110" s="97" t="s">
        <v>909</v>
      </c>
      <c r="E110" s="97" t="s">
        <v>910</v>
      </c>
      <c r="F110" s="31">
        <v>86</v>
      </c>
      <c r="G110" s="97" t="s">
        <v>292</v>
      </c>
      <c r="H110" s="97" t="s">
        <v>911</v>
      </c>
      <c r="I110" s="97" t="s">
        <v>1163</v>
      </c>
      <c r="J110" s="31" t="s">
        <v>295</v>
      </c>
      <c r="K110" s="31" t="s">
        <v>263</v>
      </c>
      <c r="L110" s="34">
        <v>1</v>
      </c>
      <c r="M110" s="47">
        <v>45000000000</v>
      </c>
      <c r="N110" s="47" t="s">
        <v>353</v>
      </c>
      <c r="O110" s="54" t="s">
        <v>641</v>
      </c>
      <c r="P110" s="59" t="s">
        <v>174</v>
      </c>
      <c r="Q110" s="59" t="s">
        <v>135</v>
      </c>
      <c r="R110" s="84" t="s">
        <v>168</v>
      </c>
      <c r="S110" s="84" t="s">
        <v>168</v>
      </c>
      <c r="T110" s="84" t="s">
        <v>139</v>
      </c>
      <c r="U110" s="213">
        <v>210000</v>
      </c>
      <c r="V110" s="433" t="s">
        <v>14</v>
      </c>
      <c r="W110" s="213">
        <v>210000</v>
      </c>
      <c r="X110" s="213">
        <v>0</v>
      </c>
      <c r="Y110" s="97" t="s">
        <v>288</v>
      </c>
      <c r="Z110" s="97" t="s">
        <v>289</v>
      </c>
      <c r="AA110" s="45" t="s">
        <v>133</v>
      </c>
      <c r="AB110" s="45" t="s">
        <v>133</v>
      </c>
      <c r="AC110" s="45" t="s">
        <v>133</v>
      </c>
      <c r="AD110" s="213">
        <v>210000</v>
      </c>
    </row>
    <row r="111" spans="1:30" s="46" customFormat="1" ht="38.25" x14ac:dyDescent="0.2">
      <c r="A111" s="241">
        <v>87</v>
      </c>
      <c r="B111" s="97" t="s">
        <v>898</v>
      </c>
      <c r="C111" s="97" t="s">
        <v>948</v>
      </c>
      <c r="D111" s="97" t="s">
        <v>935</v>
      </c>
      <c r="E111" s="97" t="s">
        <v>930</v>
      </c>
      <c r="F111" s="31">
        <v>87</v>
      </c>
      <c r="G111" s="97" t="s">
        <v>936</v>
      </c>
      <c r="H111" s="97" t="s">
        <v>937</v>
      </c>
      <c r="I111" s="97" t="s">
        <v>134</v>
      </c>
      <c r="J111" s="31" t="s">
        <v>295</v>
      </c>
      <c r="K111" s="31" t="s">
        <v>263</v>
      </c>
      <c r="L111" s="34">
        <v>1</v>
      </c>
      <c r="M111" s="47">
        <v>45000000000</v>
      </c>
      <c r="N111" s="47" t="s">
        <v>353</v>
      </c>
      <c r="O111" s="54" t="s">
        <v>146</v>
      </c>
      <c r="P111" s="59" t="s">
        <v>228</v>
      </c>
      <c r="Q111" s="59" t="s">
        <v>257</v>
      </c>
      <c r="R111" s="84" t="s">
        <v>168</v>
      </c>
      <c r="S111" s="208" t="s">
        <v>145</v>
      </c>
      <c r="T111" s="84" t="s">
        <v>138</v>
      </c>
      <c r="U111" s="213">
        <v>9000000</v>
      </c>
      <c r="V111" s="433" t="s">
        <v>14</v>
      </c>
      <c r="W111" s="213">
        <v>9000000</v>
      </c>
      <c r="X111" s="213">
        <v>0</v>
      </c>
      <c r="Y111" s="97" t="s">
        <v>288</v>
      </c>
      <c r="Z111" s="97" t="s">
        <v>289</v>
      </c>
      <c r="AA111" s="45" t="s">
        <v>133</v>
      </c>
      <c r="AB111" s="45" t="s">
        <v>133</v>
      </c>
      <c r="AC111" s="45" t="s">
        <v>133</v>
      </c>
      <c r="AD111" s="213">
        <v>9000000</v>
      </c>
    </row>
    <row r="112" spans="1:30" s="46" customFormat="1" ht="63.75" x14ac:dyDescent="0.2">
      <c r="A112" s="241">
        <v>88</v>
      </c>
      <c r="B112" s="97" t="s">
        <v>1109</v>
      </c>
      <c r="C112" s="97" t="s">
        <v>1106</v>
      </c>
      <c r="D112" s="97" t="s">
        <v>1113</v>
      </c>
      <c r="E112" s="97" t="s">
        <v>1110</v>
      </c>
      <c r="F112" s="31">
        <v>88</v>
      </c>
      <c r="G112" s="97" t="s">
        <v>1114</v>
      </c>
      <c r="H112" s="97" t="s">
        <v>1115</v>
      </c>
      <c r="I112" s="385" t="s">
        <v>134</v>
      </c>
      <c r="J112" s="354" t="s">
        <v>295</v>
      </c>
      <c r="K112" s="31" t="s">
        <v>263</v>
      </c>
      <c r="L112" s="34">
        <v>1</v>
      </c>
      <c r="M112" s="47">
        <v>45000000000</v>
      </c>
      <c r="N112" s="47" t="s">
        <v>353</v>
      </c>
      <c r="O112" s="48" t="s">
        <v>641</v>
      </c>
      <c r="P112" s="59" t="s">
        <v>128</v>
      </c>
      <c r="Q112" s="59" t="s">
        <v>135</v>
      </c>
      <c r="R112" s="84" t="s">
        <v>168</v>
      </c>
      <c r="S112" s="84" t="s">
        <v>168</v>
      </c>
      <c r="T112" s="84" t="s">
        <v>127</v>
      </c>
      <c r="U112" s="213">
        <v>173250</v>
      </c>
      <c r="V112" s="433" t="s">
        <v>14</v>
      </c>
      <c r="W112" s="213">
        <v>173250</v>
      </c>
      <c r="X112" s="213">
        <v>0</v>
      </c>
      <c r="Y112" s="97" t="s">
        <v>136</v>
      </c>
      <c r="Z112" s="97" t="s">
        <v>137</v>
      </c>
      <c r="AA112" s="45" t="s">
        <v>133</v>
      </c>
      <c r="AB112" s="45" t="s">
        <v>133</v>
      </c>
      <c r="AC112" s="45" t="s">
        <v>133</v>
      </c>
      <c r="AD112" s="213">
        <v>173250</v>
      </c>
    </row>
    <row r="113" spans="1:30" s="46" customFormat="1" ht="38.25" x14ac:dyDescent="0.2">
      <c r="A113" s="241">
        <v>89</v>
      </c>
      <c r="B113" s="97" t="s">
        <v>1109</v>
      </c>
      <c r="C113" s="97" t="s">
        <v>1106</v>
      </c>
      <c r="D113" s="97" t="s">
        <v>1120</v>
      </c>
      <c r="E113" s="97" t="s">
        <v>1122</v>
      </c>
      <c r="F113" s="31">
        <v>89</v>
      </c>
      <c r="G113" s="97" t="s">
        <v>1135</v>
      </c>
      <c r="H113" s="97" t="s">
        <v>1136</v>
      </c>
      <c r="I113" s="97" t="s">
        <v>134</v>
      </c>
      <c r="J113" s="31" t="s">
        <v>295</v>
      </c>
      <c r="K113" s="31" t="s">
        <v>263</v>
      </c>
      <c r="L113" s="34">
        <v>1</v>
      </c>
      <c r="M113" s="47">
        <v>45000000000</v>
      </c>
      <c r="N113" s="47" t="s">
        <v>353</v>
      </c>
      <c r="O113" s="97" t="s">
        <v>641</v>
      </c>
      <c r="P113" s="59" t="s">
        <v>128</v>
      </c>
      <c r="Q113" s="59" t="s">
        <v>135</v>
      </c>
      <c r="R113" s="84" t="s">
        <v>168</v>
      </c>
      <c r="S113" s="359" t="s">
        <v>168</v>
      </c>
      <c r="T113" s="84" t="s">
        <v>127</v>
      </c>
      <c r="U113" s="213">
        <v>435000</v>
      </c>
      <c r="V113" s="433" t="s">
        <v>14</v>
      </c>
      <c r="W113" s="213">
        <v>435000</v>
      </c>
      <c r="X113" s="213">
        <v>0</v>
      </c>
      <c r="Y113" s="97" t="s">
        <v>136</v>
      </c>
      <c r="Z113" s="97" t="s">
        <v>137</v>
      </c>
      <c r="AA113" s="45" t="s">
        <v>133</v>
      </c>
      <c r="AB113" s="45" t="s">
        <v>133</v>
      </c>
      <c r="AC113" s="45" t="s">
        <v>133</v>
      </c>
      <c r="AD113" s="213">
        <v>435000</v>
      </c>
    </row>
    <row r="114" spans="1:30" s="46" customFormat="1" ht="38.25" x14ac:dyDescent="0.2">
      <c r="A114" s="241">
        <v>90</v>
      </c>
      <c r="B114" s="97" t="s">
        <v>1109</v>
      </c>
      <c r="C114" s="97" t="s">
        <v>1106</v>
      </c>
      <c r="D114" s="97" t="s">
        <v>645</v>
      </c>
      <c r="E114" s="97" t="s">
        <v>1122</v>
      </c>
      <c r="F114" s="31">
        <v>90</v>
      </c>
      <c r="G114" s="97" t="s">
        <v>1050</v>
      </c>
      <c r="H114" s="97" t="s">
        <v>1051</v>
      </c>
      <c r="I114" s="97" t="s">
        <v>134</v>
      </c>
      <c r="J114" s="59" t="s">
        <v>295</v>
      </c>
      <c r="K114" s="59" t="s">
        <v>263</v>
      </c>
      <c r="L114" s="60">
        <v>1</v>
      </c>
      <c r="M114" s="47">
        <v>45000000000</v>
      </c>
      <c r="N114" s="47" t="s">
        <v>353</v>
      </c>
      <c r="O114" s="97" t="s">
        <v>641</v>
      </c>
      <c r="P114" s="59" t="s">
        <v>174</v>
      </c>
      <c r="Q114" s="59" t="s">
        <v>135</v>
      </c>
      <c r="R114" s="208" t="s">
        <v>168</v>
      </c>
      <c r="S114" s="359" t="s">
        <v>168</v>
      </c>
      <c r="T114" s="208" t="s">
        <v>140</v>
      </c>
      <c r="U114" s="213">
        <v>64406790</v>
      </c>
      <c r="V114" s="433" t="s">
        <v>14</v>
      </c>
      <c r="W114" s="213">
        <v>64406790</v>
      </c>
      <c r="X114" s="213">
        <v>0</v>
      </c>
      <c r="Y114" s="97" t="s">
        <v>470</v>
      </c>
      <c r="Z114" s="97" t="s">
        <v>1142</v>
      </c>
      <c r="AA114" s="45" t="s">
        <v>133</v>
      </c>
      <c r="AB114" s="45" t="s">
        <v>133</v>
      </c>
      <c r="AC114" s="45" t="s">
        <v>133</v>
      </c>
      <c r="AD114" s="213">
        <v>64406790</v>
      </c>
    </row>
    <row r="115" spans="1:30" s="46" customFormat="1" ht="38.25" x14ac:dyDescent="0.2">
      <c r="A115" s="241">
        <v>91</v>
      </c>
      <c r="B115" s="97" t="s">
        <v>318</v>
      </c>
      <c r="C115" s="97" t="s">
        <v>868</v>
      </c>
      <c r="D115" s="97" t="s">
        <v>341</v>
      </c>
      <c r="E115" s="97" t="s">
        <v>320</v>
      </c>
      <c r="F115" s="31">
        <v>91</v>
      </c>
      <c r="G115" s="97" t="s">
        <v>344</v>
      </c>
      <c r="H115" s="97" t="s">
        <v>345</v>
      </c>
      <c r="I115" s="97" t="s">
        <v>134</v>
      </c>
      <c r="J115" s="59">
        <v>876</v>
      </c>
      <c r="K115" s="59" t="s">
        <v>263</v>
      </c>
      <c r="L115" s="60">
        <v>1</v>
      </c>
      <c r="M115" s="47">
        <v>45000000000</v>
      </c>
      <c r="N115" s="47" t="s">
        <v>353</v>
      </c>
      <c r="O115" s="48" t="s">
        <v>146</v>
      </c>
      <c r="P115" s="59" t="s">
        <v>160</v>
      </c>
      <c r="Q115" s="59" t="s">
        <v>257</v>
      </c>
      <c r="R115" s="84" t="s">
        <v>141</v>
      </c>
      <c r="S115" s="84" t="s">
        <v>138</v>
      </c>
      <c r="T115" s="203" t="s">
        <v>139</v>
      </c>
      <c r="U115" s="153">
        <v>1800000</v>
      </c>
      <c r="V115" s="433" t="s">
        <v>14</v>
      </c>
      <c r="W115" s="153">
        <v>1800000</v>
      </c>
      <c r="X115" s="153">
        <v>0</v>
      </c>
      <c r="Y115" s="97" t="s">
        <v>166</v>
      </c>
      <c r="Z115" s="97" t="s">
        <v>137</v>
      </c>
      <c r="AA115" s="45" t="s">
        <v>133</v>
      </c>
      <c r="AB115" s="45" t="s">
        <v>133</v>
      </c>
      <c r="AC115" s="45" t="s">
        <v>133</v>
      </c>
      <c r="AD115" s="153">
        <v>1800000</v>
      </c>
    </row>
    <row r="116" spans="1:30" s="46" customFormat="1" ht="38.25" x14ac:dyDescent="0.2">
      <c r="A116" s="241">
        <v>92</v>
      </c>
      <c r="B116" s="97" t="s">
        <v>485</v>
      </c>
      <c r="C116" s="97" t="s">
        <v>870</v>
      </c>
      <c r="D116" s="97" t="s">
        <v>181</v>
      </c>
      <c r="E116" s="97" t="s">
        <v>287</v>
      </c>
      <c r="F116" s="31">
        <v>92</v>
      </c>
      <c r="G116" s="97" t="s">
        <v>502</v>
      </c>
      <c r="H116" s="97" t="s">
        <v>503</v>
      </c>
      <c r="I116" s="97" t="s">
        <v>134</v>
      </c>
      <c r="J116" s="59" t="s">
        <v>295</v>
      </c>
      <c r="K116" s="59" t="s">
        <v>263</v>
      </c>
      <c r="L116" s="60">
        <v>1</v>
      </c>
      <c r="M116" s="47">
        <v>45000000000</v>
      </c>
      <c r="N116" s="47" t="s">
        <v>353</v>
      </c>
      <c r="O116" s="48" t="s">
        <v>146</v>
      </c>
      <c r="P116" s="59" t="s">
        <v>171</v>
      </c>
      <c r="Q116" s="59" t="s">
        <v>135</v>
      </c>
      <c r="R116" s="84" t="s">
        <v>141</v>
      </c>
      <c r="S116" s="208" t="s">
        <v>138</v>
      </c>
      <c r="T116" s="84" t="s">
        <v>127</v>
      </c>
      <c r="U116" s="153">
        <v>2000000</v>
      </c>
      <c r="V116" s="433" t="s">
        <v>14</v>
      </c>
      <c r="W116" s="153">
        <v>2000000</v>
      </c>
      <c r="X116" s="386">
        <v>0</v>
      </c>
      <c r="Y116" s="97" t="s">
        <v>166</v>
      </c>
      <c r="Z116" s="97" t="s">
        <v>137</v>
      </c>
      <c r="AA116" s="45" t="s">
        <v>133</v>
      </c>
      <c r="AB116" s="45" t="s">
        <v>133</v>
      </c>
      <c r="AC116" s="45" t="s">
        <v>133</v>
      </c>
      <c r="AD116" s="153">
        <v>2000000</v>
      </c>
    </row>
    <row r="117" spans="1:30" s="46" customFormat="1" ht="38.25" x14ac:dyDescent="0.2">
      <c r="A117" s="241">
        <v>93</v>
      </c>
      <c r="B117" s="192">
        <v>202</v>
      </c>
      <c r="C117" s="192" t="s">
        <v>644</v>
      </c>
      <c r="D117" s="192" t="s">
        <v>645</v>
      </c>
      <c r="E117" s="192">
        <v>7411030</v>
      </c>
      <c r="F117" s="31">
        <v>93</v>
      </c>
      <c r="G117" s="192" t="s">
        <v>1212</v>
      </c>
      <c r="H117" s="192" t="s">
        <v>646</v>
      </c>
      <c r="I117" s="192" t="s">
        <v>134</v>
      </c>
      <c r="J117" s="59">
        <v>876</v>
      </c>
      <c r="K117" s="59" t="s">
        <v>263</v>
      </c>
      <c r="L117" s="60">
        <v>1</v>
      </c>
      <c r="M117" s="47">
        <v>45000000000</v>
      </c>
      <c r="N117" s="47" t="s">
        <v>353</v>
      </c>
      <c r="O117" s="48" t="s">
        <v>146</v>
      </c>
      <c r="P117" s="378" t="s">
        <v>160</v>
      </c>
      <c r="Q117" s="378" t="s">
        <v>257</v>
      </c>
      <c r="R117" s="203" t="s">
        <v>141</v>
      </c>
      <c r="S117" s="203" t="s">
        <v>145</v>
      </c>
      <c r="T117" s="203" t="s">
        <v>127</v>
      </c>
      <c r="U117" s="216">
        <v>2300000</v>
      </c>
      <c r="V117" s="433" t="s">
        <v>14</v>
      </c>
      <c r="W117" s="216">
        <v>2300000</v>
      </c>
      <c r="X117" s="216">
        <v>0</v>
      </c>
      <c r="Y117" s="379" t="s">
        <v>136</v>
      </c>
      <c r="Z117" s="192" t="s">
        <v>647</v>
      </c>
      <c r="AA117" s="378"/>
      <c r="AB117" s="378"/>
      <c r="AC117" s="378"/>
      <c r="AD117" s="216">
        <v>2300000</v>
      </c>
    </row>
    <row r="118" spans="1:30" s="46" customFormat="1" ht="73.5" customHeight="1" x14ac:dyDescent="0.2">
      <c r="A118" s="241">
        <v>94</v>
      </c>
      <c r="B118" s="192">
        <v>202</v>
      </c>
      <c r="C118" s="192" t="s">
        <v>644</v>
      </c>
      <c r="D118" s="192" t="s">
        <v>645</v>
      </c>
      <c r="E118" s="192">
        <v>7411030</v>
      </c>
      <c r="F118" s="31">
        <v>94</v>
      </c>
      <c r="G118" s="192" t="s">
        <v>1213</v>
      </c>
      <c r="H118" s="192" t="s">
        <v>648</v>
      </c>
      <c r="I118" s="192" t="s">
        <v>134</v>
      </c>
      <c r="J118" s="59">
        <v>876</v>
      </c>
      <c r="K118" s="59" t="s">
        <v>263</v>
      </c>
      <c r="L118" s="60">
        <v>1</v>
      </c>
      <c r="M118" s="47">
        <v>45000000000</v>
      </c>
      <c r="N118" s="47" t="s">
        <v>353</v>
      </c>
      <c r="O118" s="48" t="s">
        <v>146</v>
      </c>
      <c r="P118" s="378" t="s">
        <v>228</v>
      </c>
      <c r="Q118" s="378" t="s">
        <v>257</v>
      </c>
      <c r="R118" s="203" t="s">
        <v>141</v>
      </c>
      <c r="S118" s="203" t="s">
        <v>139</v>
      </c>
      <c r="T118" s="203" t="s">
        <v>140</v>
      </c>
      <c r="U118" s="216">
        <v>15000000</v>
      </c>
      <c r="V118" s="433" t="s">
        <v>14</v>
      </c>
      <c r="W118" s="216">
        <v>15000000</v>
      </c>
      <c r="X118" s="216">
        <v>0</v>
      </c>
      <c r="Y118" s="379" t="s">
        <v>136</v>
      </c>
      <c r="Z118" s="192" t="s">
        <v>647</v>
      </c>
      <c r="AA118" s="378"/>
      <c r="AB118" s="378"/>
      <c r="AC118" s="378"/>
      <c r="AD118" s="216">
        <v>15000000</v>
      </c>
    </row>
    <row r="119" spans="1:30" s="46" customFormat="1" ht="38.25" x14ac:dyDescent="0.2">
      <c r="A119" s="241">
        <v>95</v>
      </c>
      <c r="B119" s="192">
        <v>202</v>
      </c>
      <c r="C119" s="192" t="s">
        <v>644</v>
      </c>
      <c r="D119" s="192" t="s">
        <v>645</v>
      </c>
      <c r="E119" s="192">
        <v>7411013</v>
      </c>
      <c r="F119" s="31">
        <v>95</v>
      </c>
      <c r="G119" s="192" t="s">
        <v>1216</v>
      </c>
      <c r="H119" s="192" t="s">
        <v>654</v>
      </c>
      <c r="I119" s="192" t="s">
        <v>134</v>
      </c>
      <c r="J119" s="59">
        <v>876</v>
      </c>
      <c r="K119" s="59" t="s">
        <v>263</v>
      </c>
      <c r="L119" s="60">
        <v>1</v>
      </c>
      <c r="M119" s="47">
        <v>45000000000</v>
      </c>
      <c r="N119" s="47" t="s">
        <v>353</v>
      </c>
      <c r="O119" s="48" t="s">
        <v>146</v>
      </c>
      <c r="P119" s="378" t="s">
        <v>160</v>
      </c>
      <c r="Q119" s="378" t="s">
        <v>257</v>
      </c>
      <c r="R119" s="203" t="s">
        <v>141</v>
      </c>
      <c r="S119" s="203" t="s">
        <v>145</v>
      </c>
      <c r="T119" s="203" t="s">
        <v>625</v>
      </c>
      <c r="U119" s="216">
        <v>4500000</v>
      </c>
      <c r="V119" s="433" t="s">
        <v>14</v>
      </c>
      <c r="W119" s="216">
        <v>3000000</v>
      </c>
      <c r="X119" s="216">
        <v>1500000</v>
      </c>
      <c r="Y119" s="379" t="s">
        <v>652</v>
      </c>
      <c r="Z119" s="192" t="s">
        <v>653</v>
      </c>
      <c r="AA119" s="378"/>
      <c r="AB119" s="378"/>
      <c r="AC119" s="378"/>
      <c r="AD119" s="216">
        <v>4500000</v>
      </c>
    </row>
    <row r="120" spans="1:30" s="46" customFormat="1" ht="38.25" x14ac:dyDescent="0.2">
      <c r="A120" s="241">
        <v>96</v>
      </c>
      <c r="B120" s="192">
        <v>202</v>
      </c>
      <c r="C120" s="192" t="s">
        <v>644</v>
      </c>
      <c r="D120" s="192" t="s">
        <v>645</v>
      </c>
      <c r="E120" s="192">
        <v>7411040</v>
      </c>
      <c r="F120" s="31">
        <v>96</v>
      </c>
      <c r="G120" s="192" t="s">
        <v>1224</v>
      </c>
      <c r="H120" s="192" t="s">
        <v>662</v>
      </c>
      <c r="I120" s="192" t="s">
        <v>134</v>
      </c>
      <c r="J120" s="59">
        <v>876</v>
      </c>
      <c r="K120" s="59" t="s">
        <v>263</v>
      </c>
      <c r="L120" s="60">
        <v>1</v>
      </c>
      <c r="M120" s="47">
        <v>45000000000</v>
      </c>
      <c r="N120" s="47" t="s">
        <v>353</v>
      </c>
      <c r="O120" s="97" t="s">
        <v>146</v>
      </c>
      <c r="P120" s="378" t="s">
        <v>228</v>
      </c>
      <c r="Q120" s="378" t="s">
        <v>257</v>
      </c>
      <c r="R120" s="203" t="s">
        <v>141</v>
      </c>
      <c r="S120" s="203" t="s">
        <v>145</v>
      </c>
      <c r="T120" s="203" t="s">
        <v>127</v>
      </c>
      <c r="U120" s="216">
        <v>1500000</v>
      </c>
      <c r="V120" s="433" t="s">
        <v>14</v>
      </c>
      <c r="W120" s="216">
        <v>1500000</v>
      </c>
      <c r="X120" s="216">
        <v>0</v>
      </c>
      <c r="Y120" s="379" t="s">
        <v>652</v>
      </c>
      <c r="Z120" s="192" t="s">
        <v>653</v>
      </c>
      <c r="AA120" s="378"/>
      <c r="AB120" s="378"/>
      <c r="AC120" s="378"/>
      <c r="AD120" s="216">
        <v>1500000</v>
      </c>
    </row>
    <row r="121" spans="1:30" s="46" customFormat="1" ht="54" customHeight="1" x14ac:dyDescent="0.2">
      <c r="A121" s="241">
        <v>97</v>
      </c>
      <c r="B121" s="97" t="s">
        <v>674</v>
      </c>
      <c r="C121" s="97" t="s">
        <v>677</v>
      </c>
      <c r="D121" s="97" t="s">
        <v>692</v>
      </c>
      <c r="E121" s="97" t="s">
        <v>675</v>
      </c>
      <c r="F121" s="31">
        <v>97</v>
      </c>
      <c r="G121" s="97" t="s">
        <v>681</v>
      </c>
      <c r="H121" s="192" t="s">
        <v>682</v>
      </c>
      <c r="I121" s="97" t="s">
        <v>134</v>
      </c>
      <c r="J121" s="59" t="s">
        <v>295</v>
      </c>
      <c r="K121" s="59" t="s">
        <v>263</v>
      </c>
      <c r="L121" s="60">
        <v>1</v>
      </c>
      <c r="M121" s="47">
        <v>45000000000</v>
      </c>
      <c r="N121" s="47" t="s">
        <v>353</v>
      </c>
      <c r="O121" s="97" t="s">
        <v>146</v>
      </c>
      <c r="P121" s="59" t="s">
        <v>160</v>
      </c>
      <c r="Q121" s="59" t="s">
        <v>257</v>
      </c>
      <c r="R121" s="384" t="s">
        <v>141</v>
      </c>
      <c r="S121" s="384" t="s">
        <v>140</v>
      </c>
      <c r="T121" s="84" t="s">
        <v>144</v>
      </c>
      <c r="U121" s="153">
        <v>6300000</v>
      </c>
      <c r="V121" s="433" t="s">
        <v>14</v>
      </c>
      <c r="W121" s="153">
        <f>U121</f>
        <v>6300000</v>
      </c>
      <c r="X121" s="153">
        <v>0</v>
      </c>
      <c r="Y121" s="97" t="s">
        <v>136</v>
      </c>
      <c r="Z121" s="97" t="s">
        <v>197</v>
      </c>
      <c r="AA121" s="45" t="s">
        <v>133</v>
      </c>
      <c r="AB121" s="45" t="s">
        <v>133</v>
      </c>
      <c r="AC121" s="45" t="s">
        <v>133</v>
      </c>
      <c r="AD121" s="153">
        <v>6300000</v>
      </c>
    </row>
    <row r="122" spans="1:30" s="46" customFormat="1" ht="94.5" customHeight="1" x14ac:dyDescent="0.2">
      <c r="A122" s="241">
        <v>98</v>
      </c>
      <c r="B122" s="97" t="s">
        <v>674</v>
      </c>
      <c r="C122" s="97" t="s">
        <v>677</v>
      </c>
      <c r="D122" s="97" t="s">
        <v>692</v>
      </c>
      <c r="E122" s="97" t="s">
        <v>675</v>
      </c>
      <c r="F122" s="31">
        <v>98</v>
      </c>
      <c r="G122" s="97"/>
      <c r="H122" s="387" t="s">
        <v>699</v>
      </c>
      <c r="I122" s="97" t="s">
        <v>134</v>
      </c>
      <c r="J122" s="59" t="s">
        <v>295</v>
      </c>
      <c r="K122" s="59" t="s">
        <v>263</v>
      </c>
      <c r="L122" s="60">
        <v>1</v>
      </c>
      <c r="M122" s="47">
        <v>45000000000</v>
      </c>
      <c r="N122" s="47" t="s">
        <v>353</v>
      </c>
      <c r="O122" s="97" t="s">
        <v>146</v>
      </c>
      <c r="P122" s="59" t="s">
        <v>160</v>
      </c>
      <c r="Q122" s="59" t="s">
        <v>257</v>
      </c>
      <c r="R122" s="384" t="s">
        <v>141</v>
      </c>
      <c r="S122" s="384" t="s">
        <v>144</v>
      </c>
      <c r="T122" s="384" t="s">
        <v>143</v>
      </c>
      <c r="U122" s="153">
        <v>1271000</v>
      </c>
      <c r="V122" s="433" t="s">
        <v>14</v>
      </c>
      <c r="W122" s="153">
        <f>U122</f>
        <v>1271000</v>
      </c>
      <c r="X122" s="153">
        <v>0</v>
      </c>
      <c r="Y122" s="97" t="s">
        <v>136</v>
      </c>
      <c r="Z122" s="97" t="s">
        <v>197</v>
      </c>
      <c r="AA122" s="45" t="s">
        <v>133</v>
      </c>
      <c r="AB122" s="45" t="s">
        <v>133</v>
      </c>
      <c r="AC122" s="45" t="s">
        <v>133</v>
      </c>
      <c r="AD122" s="153">
        <v>1271000</v>
      </c>
    </row>
    <row r="123" spans="1:30" s="46" customFormat="1" ht="38.25" x14ac:dyDescent="0.2">
      <c r="A123" s="241">
        <v>99</v>
      </c>
      <c r="B123" s="97" t="s">
        <v>700</v>
      </c>
      <c r="C123" s="97" t="s">
        <v>871</v>
      </c>
      <c r="D123" s="97" t="s">
        <v>709</v>
      </c>
      <c r="E123" s="97" t="s">
        <v>712</v>
      </c>
      <c r="F123" s="31">
        <v>99</v>
      </c>
      <c r="G123" s="97" t="s">
        <v>715</v>
      </c>
      <c r="H123" s="97" t="s">
        <v>716</v>
      </c>
      <c r="I123" s="97" t="s">
        <v>134</v>
      </c>
      <c r="J123" s="59">
        <v>876</v>
      </c>
      <c r="K123" s="59" t="s">
        <v>263</v>
      </c>
      <c r="L123" s="60">
        <v>1</v>
      </c>
      <c r="M123" s="47">
        <v>45000000000</v>
      </c>
      <c r="N123" s="47" t="s">
        <v>353</v>
      </c>
      <c r="O123" s="193" t="s">
        <v>641</v>
      </c>
      <c r="P123" s="59" t="s">
        <v>128</v>
      </c>
      <c r="Q123" s="59" t="s">
        <v>135</v>
      </c>
      <c r="R123" s="84" t="s">
        <v>141</v>
      </c>
      <c r="S123" s="84" t="s">
        <v>141</v>
      </c>
      <c r="T123" s="84" t="s">
        <v>143</v>
      </c>
      <c r="U123" s="153">
        <v>500000</v>
      </c>
      <c r="V123" s="433" t="s">
        <v>14</v>
      </c>
      <c r="W123" s="153">
        <v>500000</v>
      </c>
      <c r="X123" s="153">
        <v>0</v>
      </c>
      <c r="Y123" s="97" t="s">
        <v>136</v>
      </c>
      <c r="Z123" s="97" t="s">
        <v>137</v>
      </c>
      <c r="AA123" s="45" t="s">
        <v>133</v>
      </c>
      <c r="AB123" s="45" t="s">
        <v>133</v>
      </c>
      <c r="AC123" s="45" t="s">
        <v>133</v>
      </c>
      <c r="AD123" s="153">
        <v>500000</v>
      </c>
    </row>
    <row r="124" spans="1:30" s="46" customFormat="1" ht="38.25" x14ac:dyDescent="0.2">
      <c r="A124" s="241">
        <v>100</v>
      </c>
      <c r="B124" s="97" t="s">
        <v>736</v>
      </c>
      <c r="C124" s="97" t="s">
        <v>872</v>
      </c>
      <c r="D124" s="97" t="s">
        <v>178</v>
      </c>
      <c r="E124" s="97" t="s">
        <v>743</v>
      </c>
      <c r="F124" s="31">
        <v>100</v>
      </c>
      <c r="G124" s="97" t="s">
        <v>179</v>
      </c>
      <c r="H124" s="97" t="s">
        <v>180</v>
      </c>
      <c r="I124" s="97" t="s">
        <v>134</v>
      </c>
      <c r="J124" s="59" t="s">
        <v>295</v>
      </c>
      <c r="K124" s="59" t="s">
        <v>263</v>
      </c>
      <c r="L124" s="60">
        <v>1</v>
      </c>
      <c r="M124" s="47">
        <v>45000000000</v>
      </c>
      <c r="N124" s="47" t="s">
        <v>353</v>
      </c>
      <c r="O124" s="193" t="s">
        <v>641</v>
      </c>
      <c r="P124" s="59" t="s">
        <v>174</v>
      </c>
      <c r="Q124" s="59" t="s">
        <v>135</v>
      </c>
      <c r="R124" s="84" t="s">
        <v>141</v>
      </c>
      <c r="S124" s="84" t="s">
        <v>139</v>
      </c>
      <c r="T124" s="208" t="s">
        <v>496</v>
      </c>
      <c r="U124" s="153">
        <v>1300000</v>
      </c>
      <c r="V124" s="433" t="s">
        <v>14</v>
      </c>
      <c r="W124" s="153">
        <v>1300000</v>
      </c>
      <c r="X124" s="388"/>
      <c r="Y124" s="97" t="s">
        <v>136</v>
      </c>
      <c r="Z124" s="97" t="s">
        <v>137</v>
      </c>
      <c r="AA124" s="45" t="s">
        <v>133</v>
      </c>
      <c r="AB124" s="45" t="s">
        <v>133</v>
      </c>
      <c r="AC124" s="45" t="s">
        <v>133</v>
      </c>
      <c r="AD124" s="153">
        <v>1300000</v>
      </c>
    </row>
    <row r="125" spans="1:30" s="46" customFormat="1" ht="38.25" x14ac:dyDescent="0.2">
      <c r="A125" s="241">
        <v>101</v>
      </c>
      <c r="B125" s="97" t="s">
        <v>736</v>
      </c>
      <c r="C125" s="97" t="s">
        <v>872</v>
      </c>
      <c r="D125" s="97" t="s">
        <v>741</v>
      </c>
      <c r="E125" s="97" t="s">
        <v>742</v>
      </c>
      <c r="F125" s="31">
        <v>101</v>
      </c>
      <c r="G125" s="97" t="s">
        <v>749</v>
      </c>
      <c r="H125" s="97" t="s">
        <v>1282</v>
      </c>
      <c r="I125" s="97" t="s">
        <v>134</v>
      </c>
      <c r="J125" s="59" t="s">
        <v>295</v>
      </c>
      <c r="K125" s="59" t="s">
        <v>263</v>
      </c>
      <c r="L125" s="60">
        <v>1</v>
      </c>
      <c r="M125" s="47">
        <v>45000000000</v>
      </c>
      <c r="N125" s="47" t="s">
        <v>353</v>
      </c>
      <c r="O125" s="97" t="s">
        <v>146</v>
      </c>
      <c r="P125" s="59" t="s">
        <v>171</v>
      </c>
      <c r="Q125" s="59" t="s">
        <v>135</v>
      </c>
      <c r="R125" s="84" t="s">
        <v>141</v>
      </c>
      <c r="S125" s="84" t="s">
        <v>145</v>
      </c>
      <c r="T125" s="84" t="s">
        <v>189</v>
      </c>
      <c r="U125" s="153">
        <v>3000000</v>
      </c>
      <c r="V125" s="433" t="s">
        <v>14</v>
      </c>
      <c r="W125" s="153">
        <v>3000000</v>
      </c>
      <c r="X125" s="153">
        <v>0</v>
      </c>
      <c r="Y125" s="97" t="s">
        <v>136</v>
      </c>
      <c r="Z125" s="97" t="s">
        <v>137</v>
      </c>
      <c r="AA125" s="45" t="s">
        <v>133</v>
      </c>
      <c r="AB125" s="45" t="s">
        <v>133</v>
      </c>
      <c r="AC125" s="45" t="s">
        <v>133</v>
      </c>
      <c r="AD125" s="153">
        <v>3000000</v>
      </c>
    </row>
    <row r="126" spans="1:30" s="46" customFormat="1" ht="38.25" x14ac:dyDescent="0.2">
      <c r="A126" s="241">
        <v>102</v>
      </c>
      <c r="B126" s="385" t="s">
        <v>764</v>
      </c>
      <c r="C126" s="385" t="s">
        <v>873</v>
      </c>
      <c r="D126" s="385" t="s">
        <v>232</v>
      </c>
      <c r="E126" s="385" t="s">
        <v>771</v>
      </c>
      <c r="F126" s="31">
        <v>102</v>
      </c>
      <c r="G126" s="385" t="s">
        <v>773</v>
      </c>
      <c r="H126" s="385" t="s">
        <v>774</v>
      </c>
      <c r="I126" s="97" t="s">
        <v>134</v>
      </c>
      <c r="J126" s="389" t="s">
        <v>295</v>
      </c>
      <c r="K126" s="389" t="s">
        <v>263</v>
      </c>
      <c r="L126" s="390">
        <v>1</v>
      </c>
      <c r="M126" s="47">
        <v>45000000000</v>
      </c>
      <c r="N126" s="47" t="s">
        <v>353</v>
      </c>
      <c r="O126" s="385" t="s">
        <v>146</v>
      </c>
      <c r="P126" s="389" t="s">
        <v>160</v>
      </c>
      <c r="Q126" s="62" t="s">
        <v>257</v>
      </c>
      <c r="R126" s="359" t="s">
        <v>141</v>
      </c>
      <c r="S126" s="359" t="s">
        <v>145</v>
      </c>
      <c r="T126" s="359" t="s">
        <v>142</v>
      </c>
      <c r="U126" s="224">
        <v>2800000</v>
      </c>
      <c r="V126" s="433" t="s">
        <v>14</v>
      </c>
      <c r="W126" s="224">
        <v>2800000</v>
      </c>
      <c r="X126" s="224">
        <v>0</v>
      </c>
      <c r="Y126" s="385" t="s">
        <v>131</v>
      </c>
      <c r="Z126" s="385" t="s">
        <v>767</v>
      </c>
      <c r="AA126" s="391" t="s">
        <v>133</v>
      </c>
      <c r="AB126" s="391" t="s">
        <v>133</v>
      </c>
      <c r="AC126" s="391" t="s">
        <v>133</v>
      </c>
      <c r="AD126" s="224">
        <v>2800000</v>
      </c>
    </row>
    <row r="127" spans="1:30" s="46" customFormat="1" ht="38.25" x14ac:dyDescent="0.2">
      <c r="A127" s="241">
        <v>103</v>
      </c>
      <c r="B127" s="385" t="s">
        <v>764</v>
      </c>
      <c r="C127" s="385" t="s">
        <v>873</v>
      </c>
      <c r="D127" s="385" t="s">
        <v>232</v>
      </c>
      <c r="E127" s="385" t="s">
        <v>771</v>
      </c>
      <c r="F127" s="31">
        <v>103</v>
      </c>
      <c r="G127" s="385" t="s">
        <v>778</v>
      </c>
      <c r="H127" s="385" t="s">
        <v>779</v>
      </c>
      <c r="I127" s="97" t="s">
        <v>134</v>
      </c>
      <c r="J127" s="389" t="s">
        <v>295</v>
      </c>
      <c r="K127" s="389" t="s">
        <v>263</v>
      </c>
      <c r="L127" s="390">
        <v>1</v>
      </c>
      <c r="M127" s="47">
        <v>45000000000</v>
      </c>
      <c r="N127" s="47" t="s">
        <v>353</v>
      </c>
      <c r="O127" s="385" t="s">
        <v>146</v>
      </c>
      <c r="P127" s="389" t="s">
        <v>160</v>
      </c>
      <c r="Q127" s="62" t="s">
        <v>257</v>
      </c>
      <c r="R127" s="359" t="s">
        <v>141</v>
      </c>
      <c r="S127" s="359" t="s">
        <v>189</v>
      </c>
      <c r="T127" s="359" t="s">
        <v>203</v>
      </c>
      <c r="U127" s="224">
        <v>1238000</v>
      </c>
      <c r="V127" s="433" t="s">
        <v>14</v>
      </c>
      <c r="W127" s="224">
        <v>928500</v>
      </c>
      <c r="X127" s="224">
        <v>309500</v>
      </c>
      <c r="Y127" s="385" t="s">
        <v>131</v>
      </c>
      <c r="Z127" s="385" t="s">
        <v>767</v>
      </c>
      <c r="AA127" s="391" t="s">
        <v>133</v>
      </c>
      <c r="AB127" s="391" t="s">
        <v>133</v>
      </c>
      <c r="AC127" s="391" t="s">
        <v>133</v>
      </c>
      <c r="AD127" s="224">
        <v>1238000</v>
      </c>
    </row>
    <row r="128" spans="1:30" s="46" customFormat="1" ht="38.25" x14ac:dyDescent="0.2">
      <c r="A128" s="241">
        <v>104</v>
      </c>
      <c r="B128" s="385" t="s">
        <v>764</v>
      </c>
      <c r="C128" s="385" t="s">
        <v>873</v>
      </c>
      <c r="D128" s="385" t="s">
        <v>232</v>
      </c>
      <c r="E128" s="385" t="s">
        <v>771</v>
      </c>
      <c r="F128" s="31">
        <v>104</v>
      </c>
      <c r="G128" s="385" t="s">
        <v>562</v>
      </c>
      <c r="H128" s="385" t="s">
        <v>563</v>
      </c>
      <c r="I128" s="97" t="s">
        <v>134</v>
      </c>
      <c r="J128" s="389" t="s">
        <v>295</v>
      </c>
      <c r="K128" s="389" t="s">
        <v>263</v>
      </c>
      <c r="L128" s="390">
        <v>1</v>
      </c>
      <c r="M128" s="47">
        <v>45000000000</v>
      </c>
      <c r="N128" s="47" t="s">
        <v>353</v>
      </c>
      <c r="O128" s="193" t="s">
        <v>641</v>
      </c>
      <c r="P128" s="389" t="s">
        <v>174</v>
      </c>
      <c r="Q128" s="389" t="s">
        <v>135</v>
      </c>
      <c r="R128" s="359" t="s">
        <v>141</v>
      </c>
      <c r="S128" s="359" t="s">
        <v>145</v>
      </c>
      <c r="T128" s="359" t="s">
        <v>203</v>
      </c>
      <c r="U128" s="224">
        <v>3500000</v>
      </c>
      <c r="V128" s="433" t="s">
        <v>14</v>
      </c>
      <c r="W128" s="224">
        <v>1166667</v>
      </c>
      <c r="X128" s="224">
        <v>2333333</v>
      </c>
      <c r="Y128" s="385" t="s">
        <v>131</v>
      </c>
      <c r="Z128" s="385" t="s">
        <v>767</v>
      </c>
      <c r="AA128" s="391" t="s">
        <v>133</v>
      </c>
      <c r="AB128" s="391" t="s">
        <v>133</v>
      </c>
      <c r="AC128" s="391" t="s">
        <v>133</v>
      </c>
      <c r="AD128" s="224">
        <v>3500000</v>
      </c>
    </row>
    <row r="129" spans="1:30" s="46" customFormat="1" ht="38.25" x14ac:dyDescent="0.2">
      <c r="A129" s="241">
        <v>105</v>
      </c>
      <c r="B129" s="385" t="s">
        <v>764</v>
      </c>
      <c r="C129" s="385" t="s">
        <v>873</v>
      </c>
      <c r="D129" s="385" t="s">
        <v>232</v>
      </c>
      <c r="E129" s="385" t="s">
        <v>771</v>
      </c>
      <c r="F129" s="31">
        <v>105</v>
      </c>
      <c r="G129" s="385" t="s">
        <v>793</v>
      </c>
      <c r="H129" s="385" t="s">
        <v>794</v>
      </c>
      <c r="I129" s="385" t="s">
        <v>134</v>
      </c>
      <c r="J129" s="389" t="s">
        <v>295</v>
      </c>
      <c r="K129" s="389" t="s">
        <v>263</v>
      </c>
      <c r="L129" s="390">
        <v>1</v>
      </c>
      <c r="M129" s="47">
        <v>45000000000</v>
      </c>
      <c r="N129" s="47" t="s">
        <v>353</v>
      </c>
      <c r="O129" s="385" t="s">
        <v>146</v>
      </c>
      <c r="P129" s="389" t="s">
        <v>228</v>
      </c>
      <c r="Q129" s="389" t="s">
        <v>257</v>
      </c>
      <c r="R129" s="359" t="s">
        <v>141</v>
      </c>
      <c r="S129" s="359" t="s">
        <v>138</v>
      </c>
      <c r="T129" s="359" t="s">
        <v>127</v>
      </c>
      <c r="U129" s="228">
        <v>12500000</v>
      </c>
      <c r="V129" s="433" t="s">
        <v>14</v>
      </c>
      <c r="W129" s="228">
        <v>12500000</v>
      </c>
      <c r="X129" s="228">
        <v>0</v>
      </c>
      <c r="Y129" s="385" t="s">
        <v>131</v>
      </c>
      <c r="Z129" s="385" t="s">
        <v>767</v>
      </c>
      <c r="AA129" s="391" t="s">
        <v>133</v>
      </c>
      <c r="AB129" s="391" t="s">
        <v>133</v>
      </c>
      <c r="AC129" s="391" t="s">
        <v>133</v>
      </c>
      <c r="AD129" s="228">
        <v>12500000</v>
      </c>
    </row>
    <row r="130" spans="1:30" s="46" customFormat="1" ht="38.25" x14ac:dyDescent="0.2">
      <c r="A130" s="241">
        <v>106</v>
      </c>
      <c r="B130" s="97" t="s">
        <v>898</v>
      </c>
      <c r="C130" s="97" t="s">
        <v>948</v>
      </c>
      <c r="D130" s="97" t="s">
        <v>929</v>
      </c>
      <c r="E130" s="97" t="s">
        <v>930</v>
      </c>
      <c r="F130" s="31">
        <v>106</v>
      </c>
      <c r="G130" s="97" t="s">
        <v>931</v>
      </c>
      <c r="H130" s="97" t="s">
        <v>932</v>
      </c>
      <c r="I130" s="97" t="s">
        <v>134</v>
      </c>
      <c r="J130" s="59" t="s">
        <v>295</v>
      </c>
      <c r="K130" s="59" t="s">
        <v>263</v>
      </c>
      <c r="L130" s="60">
        <v>1</v>
      </c>
      <c r="M130" s="47">
        <v>45000000000</v>
      </c>
      <c r="N130" s="47" t="s">
        <v>353</v>
      </c>
      <c r="O130" s="136" t="s">
        <v>146</v>
      </c>
      <c r="P130" s="59" t="s">
        <v>228</v>
      </c>
      <c r="Q130" s="59" t="s">
        <v>257</v>
      </c>
      <c r="R130" s="84" t="s">
        <v>141</v>
      </c>
      <c r="S130" s="208" t="s">
        <v>138</v>
      </c>
      <c r="T130" s="84" t="s">
        <v>144</v>
      </c>
      <c r="U130" s="213">
        <v>3400000</v>
      </c>
      <c r="V130" s="433" t="s">
        <v>14</v>
      </c>
      <c r="W130" s="213">
        <v>3400000</v>
      </c>
      <c r="X130" s="213">
        <v>0</v>
      </c>
      <c r="Y130" s="97" t="s">
        <v>288</v>
      </c>
      <c r="Z130" s="97" t="s">
        <v>289</v>
      </c>
      <c r="AA130" s="45" t="s">
        <v>133</v>
      </c>
      <c r="AB130" s="45" t="s">
        <v>133</v>
      </c>
      <c r="AC130" s="45" t="s">
        <v>133</v>
      </c>
      <c r="AD130" s="213">
        <v>3400000</v>
      </c>
    </row>
    <row r="131" spans="1:30" s="46" customFormat="1" ht="38.25" x14ac:dyDescent="0.2">
      <c r="A131" s="241">
        <v>107</v>
      </c>
      <c r="B131" s="97" t="s">
        <v>1109</v>
      </c>
      <c r="C131" s="97" t="s">
        <v>1106</v>
      </c>
      <c r="D131" s="97" t="s">
        <v>1120</v>
      </c>
      <c r="E131" s="97" t="s">
        <v>1121</v>
      </c>
      <c r="F131" s="31">
        <v>107</v>
      </c>
      <c r="G131" s="97" t="s">
        <v>1023</v>
      </c>
      <c r="H131" s="97" t="s">
        <v>1024</v>
      </c>
      <c r="I131" s="97" t="s">
        <v>134</v>
      </c>
      <c r="J131" s="59" t="s">
        <v>295</v>
      </c>
      <c r="K131" s="59" t="s">
        <v>263</v>
      </c>
      <c r="L131" s="60">
        <v>1</v>
      </c>
      <c r="M131" s="47">
        <v>45000000000</v>
      </c>
      <c r="N131" s="47" t="s">
        <v>353</v>
      </c>
      <c r="O131" s="97" t="s">
        <v>641</v>
      </c>
      <c r="P131" s="59" t="s">
        <v>174</v>
      </c>
      <c r="Q131" s="59" t="s">
        <v>135</v>
      </c>
      <c r="R131" s="84" t="s">
        <v>141</v>
      </c>
      <c r="S131" s="359" t="s">
        <v>141</v>
      </c>
      <c r="T131" s="84" t="s">
        <v>138</v>
      </c>
      <c r="U131" s="213">
        <v>6270000</v>
      </c>
      <c r="V131" s="433" t="s">
        <v>14</v>
      </c>
      <c r="W131" s="213">
        <v>6270000</v>
      </c>
      <c r="X131" s="213">
        <v>0</v>
      </c>
      <c r="Y131" s="97" t="s">
        <v>136</v>
      </c>
      <c r="Z131" s="97" t="s">
        <v>137</v>
      </c>
      <c r="AA131" s="45" t="s">
        <v>133</v>
      </c>
      <c r="AB131" s="45" t="s">
        <v>133</v>
      </c>
      <c r="AC131" s="45" t="s">
        <v>133</v>
      </c>
      <c r="AD131" s="213">
        <v>6270000</v>
      </c>
    </row>
    <row r="132" spans="1:30" s="46" customFormat="1" ht="38.25" x14ac:dyDescent="0.2">
      <c r="A132" s="241">
        <v>108</v>
      </c>
      <c r="B132" s="97" t="s">
        <v>1109</v>
      </c>
      <c r="C132" s="97" t="s">
        <v>1106</v>
      </c>
      <c r="D132" s="97" t="s">
        <v>1120</v>
      </c>
      <c r="E132" s="97" t="s">
        <v>1122</v>
      </c>
      <c r="F132" s="31">
        <v>108</v>
      </c>
      <c r="G132" s="97" t="s">
        <v>1125</v>
      </c>
      <c r="H132" s="97" t="s">
        <v>1126</v>
      </c>
      <c r="I132" s="97" t="s">
        <v>134</v>
      </c>
      <c r="J132" s="59" t="s">
        <v>295</v>
      </c>
      <c r="K132" s="59" t="s">
        <v>263</v>
      </c>
      <c r="L132" s="60">
        <v>1</v>
      </c>
      <c r="M132" s="47">
        <v>45000000000</v>
      </c>
      <c r="N132" s="47" t="s">
        <v>353</v>
      </c>
      <c r="O132" s="97" t="s">
        <v>146</v>
      </c>
      <c r="P132" s="59" t="s">
        <v>153</v>
      </c>
      <c r="Q132" s="59" t="s">
        <v>135</v>
      </c>
      <c r="R132" s="84" t="s">
        <v>141</v>
      </c>
      <c r="S132" s="359" t="s">
        <v>145</v>
      </c>
      <c r="T132" s="84" t="s">
        <v>127</v>
      </c>
      <c r="U132" s="213">
        <v>16950000</v>
      </c>
      <c r="V132" s="433" t="s">
        <v>14</v>
      </c>
      <c r="W132" s="213">
        <v>16950000</v>
      </c>
      <c r="X132" s="213">
        <v>0</v>
      </c>
      <c r="Y132" s="97" t="s">
        <v>136</v>
      </c>
      <c r="Z132" s="97" t="s">
        <v>137</v>
      </c>
      <c r="AA132" s="45" t="s">
        <v>133</v>
      </c>
      <c r="AB132" s="45" t="s">
        <v>133</v>
      </c>
      <c r="AC132" s="45" t="s">
        <v>133</v>
      </c>
      <c r="AD132" s="213">
        <v>16950000</v>
      </c>
    </row>
    <row r="133" spans="1:30" s="46" customFormat="1" ht="51" x14ac:dyDescent="0.2">
      <c r="A133" s="241">
        <v>109</v>
      </c>
      <c r="B133" s="97" t="s">
        <v>1109</v>
      </c>
      <c r="C133" s="97" t="s">
        <v>1106</v>
      </c>
      <c r="D133" s="97" t="s">
        <v>1120</v>
      </c>
      <c r="E133" s="97" t="s">
        <v>1122</v>
      </c>
      <c r="F133" s="31">
        <v>109</v>
      </c>
      <c r="G133" s="97" t="s">
        <v>1127</v>
      </c>
      <c r="H133" s="97" t="s">
        <v>1128</v>
      </c>
      <c r="I133" s="97" t="s">
        <v>134</v>
      </c>
      <c r="J133" s="59" t="s">
        <v>295</v>
      </c>
      <c r="K133" s="59" t="s">
        <v>263</v>
      </c>
      <c r="L133" s="60">
        <v>1</v>
      </c>
      <c r="M133" s="47">
        <v>45000000000</v>
      </c>
      <c r="N133" s="47" t="s">
        <v>353</v>
      </c>
      <c r="O133" s="97" t="s">
        <v>146</v>
      </c>
      <c r="P133" s="59" t="s">
        <v>160</v>
      </c>
      <c r="Q133" s="62" t="s">
        <v>257</v>
      </c>
      <c r="R133" s="84" t="s">
        <v>141</v>
      </c>
      <c r="S133" s="359" t="s">
        <v>145</v>
      </c>
      <c r="T133" s="84" t="s">
        <v>127</v>
      </c>
      <c r="U133" s="213">
        <v>5000000</v>
      </c>
      <c r="V133" s="433" t="s">
        <v>14</v>
      </c>
      <c r="W133" s="213">
        <v>5000000</v>
      </c>
      <c r="X133" s="213">
        <v>0</v>
      </c>
      <c r="Y133" s="97" t="s">
        <v>136</v>
      </c>
      <c r="Z133" s="97" t="s">
        <v>137</v>
      </c>
      <c r="AA133" s="45" t="s">
        <v>133</v>
      </c>
      <c r="AB133" s="45" t="s">
        <v>133</v>
      </c>
      <c r="AC133" s="45" t="s">
        <v>133</v>
      </c>
      <c r="AD133" s="213">
        <v>5000000</v>
      </c>
    </row>
    <row r="134" spans="1:30" s="46" customFormat="1" ht="38.25" x14ac:dyDescent="0.2">
      <c r="A134" s="241">
        <v>110</v>
      </c>
      <c r="B134" s="97" t="s">
        <v>1109</v>
      </c>
      <c r="C134" s="97" t="s">
        <v>1106</v>
      </c>
      <c r="D134" s="97" t="s">
        <v>362</v>
      </c>
      <c r="E134" s="97" t="s">
        <v>1132</v>
      </c>
      <c r="F134" s="31">
        <v>110</v>
      </c>
      <c r="G134" s="97" t="s">
        <v>1133</v>
      </c>
      <c r="H134" s="97" t="s">
        <v>1134</v>
      </c>
      <c r="I134" s="97" t="s">
        <v>134</v>
      </c>
      <c r="J134" s="59" t="s">
        <v>295</v>
      </c>
      <c r="K134" s="59" t="s">
        <v>263</v>
      </c>
      <c r="L134" s="60">
        <v>1</v>
      </c>
      <c r="M134" s="47">
        <v>45000000000</v>
      </c>
      <c r="N134" s="47" t="s">
        <v>353</v>
      </c>
      <c r="O134" s="97" t="s">
        <v>146</v>
      </c>
      <c r="P134" s="59" t="s">
        <v>160</v>
      </c>
      <c r="Q134" s="62" t="s">
        <v>257</v>
      </c>
      <c r="R134" s="84" t="s">
        <v>141</v>
      </c>
      <c r="S134" s="359" t="s">
        <v>145</v>
      </c>
      <c r="T134" s="84" t="s">
        <v>496</v>
      </c>
      <c r="U134" s="213">
        <v>5250000</v>
      </c>
      <c r="V134" s="433" t="s">
        <v>14</v>
      </c>
      <c r="W134" s="213">
        <v>3750000</v>
      </c>
      <c r="X134" s="213">
        <v>1500000</v>
      </c>
      <c r="Y134" s="97" t="s">
        <v>136</v>
      </c>
      <c r="Z134" s="97" t="s">
        <v>137</v>
      </c>
      <c r="AA134" s="45" t="s">
        <v>133</v>
      </c>
      <c r="AB134" s="45" t="s">
        <v>133</v>
      </c>
      <c r="AC134" s="45" t="s">
        <v>133</v>
      </c>
      <c r="AD134" s="213">
        <v>5250000</v>
      </c>
    </row>
    <row r="135" spans="1:30" s="46" customFormat="1" ht="38.25" x14ac:dyDescent="0.2">
      <c r="A135" s="241">
        <v>111</v>
      </c>
      <c r="B135" s="97" t="s">
        <v>1109</v>
      </c>
      <c r="C135" s="97" t="s">
        <v>1106</v>
      </c>
      <c r="D135" s="97" t="s">
        <v>181</v>
      </c>
      <c r="E135" s="97" t="s">
        <v>287</v>
      </c>
      <c r="F135" s="31">
        <v>111</v>
      </c>
      <c r="G135" s="97" t="s">
        <v>1145</v>
      </c>
      <c r="H135" s="97" t="s">
        <v>1146</v>
      </c>
      <c r="I135" s="97" t="s">
        <v>134</v>
      </c>
      <c r="J135" s="59" t="s">
        <v>295</v>
      </c>
      <c r="K135" s="59" t="s">
        <v>263</v>
      </c>
      <c r="L135" s="60">
        <v>1</v>
      </c>
      <c r="M135" s="47">
        <v>45000000000</v>
      </c>
      <c r="N135" s="47" t="s">
        <v>353</v>
      </c>
      <c r="O135" s="97" t="s">
        <v>146</v>
      </c>
      <c r="P135" s="59" t="s">
        <v>160</v>
      </c>
      <c r="Q135" s="59" t="s">
        <v>135</v>
      </c>
      <c r="R135" s="84" t="s">
        <v>141</v>
      </c>
      <c r="S135" s="359" t="s">
        <v>145</v>
      </c>
      <c r="T135" s="84" t="s">
        <v>127</v>
      </c>
      <c r="U135" s="213">
        <v>1500000</v>
      </c>
      <c r="V135" s="433" t="s">
        <v>14</v>
      </c>
      <c r="W135" s="213">
        <v>1500000</v>
      </c>
      <c r="X135" s="213">
        <v>0</v>
      </c>
      <c r="Y135" s="97" t="s">
        <v>230</v>
      </c>
      <c r="Z135" s="97" t="s">
        <v>1142</v>
      </c>
      <c r="AA135" s="45" t="s">
        <v>133</v>
      </c>
      <c r="AB135" s="45" t="s">
        <v>133</v>
      </c>
      <c r="AC135" s="45" t="s">
        <v>133</v>
      </c>
      <c r="AD135" s="213">
        <v>1500000</v>
      </c>
    </row>
    <row r="136" spans="1:30" s="46" customFormat="1" ht="38.25" x14ac:dyDescent="0.2">
      <c r="A136" s="241">
        <v>112</v>
      </c>
      <c r="B136" s="97" t="s">
        <v>1109</v>
      </c>
      <c r="C136" s="97" t="s">
        <v>1106</v>
      </c>
      <c r="D136" s="97" t="s">
        <v>181</v>
      </c>
      <c r="E136" s="97" t="s">
        <v>287</v>
      </c>
      <c r="F136" s="31">
        <v>112</v>
      </c>
      <c r="G136" s="97" t="s">
        <v>1147</v>
      </c>
      <c r="H136" s="97" t="s">
        <v>1148</v>
      </c>
      <c r="I136" s="97" t="s">
        <v>134</v>
      </c>
      <c r="J136" s="59" t="s">
        <v>295</v>
      </c>
      <c r="K136" s="59" t="s">
        <v>263</v>
      </c>
      <c r="L136" s="60">
        <v>1</v>
      </c>
      <c r="M136" s="47">
        <v>45000000000</v>
      </c>
      <c r="N136" s="47" t="s">
        <v>353</v>
      </c>
      <c r="O136" s="97" t="s">
        <v>641</v>
      </c>
      <c r="P136" s="59" t="s">
        <v>128</v>
      </c>
      <c r="Q136" s="59" t="s">
        <v>135</v>
      </c>
      <c r="R136" s="84" t="s">
        <v>141</v>
      </c>
      <c r="S136" s="359" t="s">
        <v>141</v>
      </c>
      <c r="T136" s="84" t="s">
        <v>127</v>
      </c>
      <c r="U136" s="213">
        <v>3000000</v>
      </c>
      <c r="V136" s="433" t="s">
        <v>14</v>
      </c>
      <c r="W136" s="213">
        <v>3000000</v>
      </c>
      <c r="X136" s="213">
        <v>0</v>
      </c>
      <c r="Y136" s="97" t="s">
        <v>230</v>
      </c>
      <c r="Z136" s="97" t="s">
        <v>137</v>
      </c>
      <c r="AA136" s="45" t="s">
        <v>133</v>
      </c>
      <c r="AB136" s="45" t="s">
        <v>133</v>
      </c>
      <c r="AC136" s="45" t="s">
        <v>133</v>
      </c>
      <c r="AD136" s="213">
        <v>3000000</v>
      </c>
    </row>
    <row r="137" spans="1:30" s="46" customFormat="1" ht="46.5" customHeight="1" x14ac:dyDescent="0.2">
      <c r="A137" s="241">
        <v>113</v>
      </c>
      <c r="B137" s="93" t="s">
        <v>1109</v>
      </c>
      <c r="C137" s="93" t="s">
        <v>1106</v>
      </c>
      <c r="D137" s="93" t="s">
        <v>645</v>
      </c>
      <c r="E137" s="93" t="s">
        <v>287</v>
      </c>
      <c r="F137" s="31">
        <v>113</v>
      </c>
      <c r="G137" s="93" t="s">
        <v>1149</v>
      </c>
      <c r="H137" s="93" t="s">
        <v>1150</v>
      </c>
      <c r="I137" s="385" t="s">
        <v>134</v>
      </c>
      <c r="J137" s="392" t="s">
        <v>295</v>
      </c>
      <c r="K137" s="62" t="s">
        <v>263</v>
      </c>
      <c r="L137" s="133">
        <v>1</v>
      </c>
      <c r="M137" s="47">
        <v>45000000000</v>
      </c>
      <c r="N137" s="47" t="s">
        <v>353</v>
      </c>
      <c r="O137" s="48" t="s">
        <v>641</v>
      </c>
      <c r="P137" s="62" t="s">
        <v>128</v>
      </c>
      <c r="Q137" s="62" t="s">
        <v>135</v>
      </c>
      <c r="R137" s="152" t="s">
        <v>141</v>
      </c>
      <c r="S137" s="174" t="s">
        <v>141</v>
      </c>
      <c r="T137" s="152" t="s">
        <v>127</v>
      </c>
      <c r="U137" s="217">
        <v>600000</v>
      </c>
      <c r="V137" s="433" t="s">
        <v>14</v>
      </c>
      <c r="W137" s="217">
        <v>600000</v>
      </c>
      <c r="X137" s="217">
        <v>0</v>
      </c>
      <c r="Y137" s="93" t="s">
        <v>230</v>
      </c>
      <c r="Z137" s="93" t="s">
        <v>137</v>
      </c>
      <c r="AA137" s="147" t="s">
        <v>133</v>
      </c>
      <c r="AB137" s="147" t="s">
        <v>133</v>
      </c>
      <c r="AC137" s="147" t="s">
        <v>133</v>
      </c>
      <c r="AD137" s="217">
        <v>600000</v>
      </c>
    </row>
    <row r="138" spans="1:30" s="463" customFormat="1" ht="46.5" customHeight="1" x14ac:dyDescent="0.2">
      <c r="A138" s="241">
        <v>114</v>
      </c>
      <c r="B138" s="464">
        <v>194</v>
      </c>
      <c r="C138" s="464" t="s">
        <v>872</v>
      </c>
      <c r="D138" s="464" t="s">
        <v>746</v>
      </c>
      <c r="E138" s="464">
        <v>7412020</v>
      </c>
      <c r="F138" s="31">
        <v>114</v>
      </c>
      <c r="G138" s="464"/>
      <c r="H138" s="464" t="s">
        <v>1248</v>
      </c>
      <c r="I138" s="385" t="s">
        <v>134</v>
      </c>
      <c r="J138" s="392" t="s">
        <v>295</v>
      </c>
      <c r="K138" s="62" t="s">
        <v>263</v>
      </c>
      <c r="L138" s="133">
        <v>1</v>
      </c>
      <c r="M138" s="47">
        <v>45000000000</v>
      </c>
      <c r="N138" s="47" t="s">
        <v>353</v>
      </c>
      <c r="O138" s="97" t="s">
        <v>146</v>
      </c>
      <c r="P138" s="465" t="s">
        <v>147</v>
      </c>
      <c r="Q138" s="62" t="s">
        <v>135</v>
      </c>
      <c r="R138" s="152" t="s">
        <v>141</v>
      </c>
      <c r="S138" s="359" t="s">
        <v>145</v>
      </c>
      <c r="T138" s="152" t="s">
        <v>127</v>
      </c>
      <c r="U138" s="469">
        <v>100000000</v>
      </c>
      <c r="V138" s="433" t="s">
        <v>14</v>
      </c>
      <c r="W138" s="469">
        <v>100000000</v>
      </c>
      <c r="X138" s="217">
        <v>0</v>
      </c>
      <c r="Y138" s="97" t="s">
        <v>136</v>
      </c>
      <c r="Z138" s="97" t="s">
        <v>137</v>
      </c>
      <c r="AA138" s="467"/>
      <c r="AB138" s="467"/>
      <c r="AC138" s="467"/>
      <c r="AD138" s="469">
        <v>100000000</v>
      </c>
    </row>
    <row r="139" spans="1:30" s="46" customFormat="1" ht="38.25" x14ac:dyDescent="0.2">
      <c r="A139" s="241">
        <v>115</v>
      </c>
      <c r="B139" s="93" t="s">
        <v>485</v>
      </c>
      <c r="C139" s="93" t="s">
        <v>870</v>
      </c>
      <c r="D139" s="93" t="s">
        <v>129</v>
      </c>
      <c r="E139" s="93" t="s">
        <v>486</v>
      </c>
      <c r="F139" s="31">
        <v>115</v>
      </c>
      <c r="G139" s="93" t="s">
        <v>493</v>
      </c>
      <c r="H139" s="93" t="s">
        <v>494</v>
      </c>
      <c r="I139" s="32" t="s">
        <v>495</v>
      </c>
      <c r="J139" s="62" t="s">
        <v>295</v>
      </c>
      <c r="K139" s="62" t="s">
        <v>263</v>
      </c>
      <c r="L139" s="133">
        <v>1</v>
      </c>
      <c r="M139" s="47">
        <v>45000000000</v>
      </c>
      <c r="N139" s="47" t="s">
        <v>353</v>
      </c>
      <c r="O139" s="48" t="s">
        <v>641</v>
      </c>
      <c r="P139" s="62" t="s">
        <v>128</v>
      </c>
      <c r="Q139" s="62" t="s">
        <v>135</v>
      </c>
      <c r="R139" s="152" t="s">
        <v>145</v>
      </c>
      <c r="S139" s="152" t="s">
        <v>145</v>
      </c>
      <c r="T139" s="152" t="s">
        <v>496</v>
      </c>
      <c r="U139" s="212">
        <v>15000</v>
      </c>
      <c r="V139" s="433" t="s">
        <v>14</v>
      </c>
      <c r="W139" s="212">
        <v>11250</v>
      </c>
      <c r="X139" s="212">
        <v>3750</v>
      </c>
      <c r="Y139" s="93" t="s">
        <v>491</v>
      </c>
      <c r="Z139" s="93" t="s">
        <v>492</v>
      </c>
      <c r="AA139" s="147" t="s">
        <v>133</v>
      </c>
      <c r="AB139" s="147" t="s">
        <v>133</v>
      </c>
      <c r="AC139" s="147" t="s">
        <v>133</v>
      </c>
      <c r="AD139" s="212">
        <v>15000</v>
      </c>
    </row>
    <row r="140" spans="1:30" s="50" customFormat="1" ht="25.5" x14ac:dyDescent="0.2">
      <c r="A140" s="241">
        <v>116</v>
      </c>
      <c r="B140" s="93" t="s">
        <v>485</v>
      </c>
      <c r="C140" s="93" t="s">
        <v>870</v>
      </c>
      <c r="D140" s="93" t="s">
        <v>497</v>
      </c>
      <c r="E140" s="93" t="s">
        <v>498</v>
      </c>
      <c r="F140" s="31">
        <v>116</v>
      </c>
      <c r="G140" s="93" t="s">
        <v>499</v>
      </c>
      <c r="H140" s="93" t="s">
        <v>500</v>
      </c>
      <c r="I140" s="93" t="s">
        <v>501</v>
      </c>
      <c r="J140" s="62" t="s">
        <v>295</v>
      </c>
      <c r="K140" s="62" t="s">
        <v>263</v>
      </c>
      <c r="L140" s="133">
        <v>1</v>
      </c>
      <c r="M140" s="47">
        <v>45000000000</v>
      </c>
      <c r="N140" s="47" t="s">
        <v>353</v>
      </c>
      <c r="O140" s="48" t="s">
        <v>641</v>
      </c>
      <c r="P140" s="62" t="s">
        <v>128</v>
      </c>
      <c r="Q140" s="62" t="s">
        <v>135</v>
      </c>
      <c r="R140" s="152" t="s">
        <v>145</v>
      </c>
      <c r="S140" s="152" t="s">
        <v>145</v>
      </c>
      <c r="T140" s="152" t="s">
        <v>496</v>
      </c>
      <c r="U140" s="212">
        <v>350000</v>
      </c>
      <c r="V140" s="433" t="s">
        <v>14</v>
      </c>
      <c r="W140" s="212">
        <v>262503</v>
      </c>
      <c r="X140" s="212">
        <v>87497</v>
      </c>
      <c r="Y140" s="93" t="s">
        <v>491</v>
      </c>
      <c r="Z140" s="93" t="s">
        <v>492</v>
      </c>
      <c r="AA140" s="147" t="s">
        <v>133</v>
      </c>
      <c r="AB140" s="147" t="s">
        <v>133</v>
      </c>
      <c r="AC140" s="147" t="s">
        <v>133</v>
      </c>
      <c r="AD140" s="212">
        <v>350000</v>
      </c>
    </row>
    <row r="141" spans="1:30" s="50" customFormat="1" ht="51" x14ac:dyDescent="0.2">
      <c r="A141" s="241">
        <v>117</v>
      </c>
      <c r="B141" s="93" t="s">
        <v>674</v>
      </c>
      <c r="C141" s="93" t="s">
        <v>677</v>
      </c>
      <c r="D141" s="93" t="s">
        <v>683</v>
      </c>
      <c r="E141" s="93" t="s">
        <v>684</v>
      </c>
      <c r="F141" s="31">
        <v>117</v>
      </c>
      <c r="G141" s="93" t="s">
        <v>685</v>
      </c>
      <c r="H141" s="93" t="s">
        <v>686</v>
      </c>
      <c r="I141" s="32" t="s">
        <v>134</v>
      </c>
      <c r="J141" s="62" t="s">
        <v>295</v>
      </c>
      <c r="K141" s="62" t="s">
        <v>263</v>
      </c>
      <c r="L141" s="133">
        <v>1</v>
      </c>
      <c r="M141" s="47">
        <v>45000000000</v>
      </c>
      <c r="N141" s="47" t="s">
        <v>353</v>
      </c>
      <c r="O141" s="93" t="s">
        <v>146</v>
      </c>
      <c r="P141" s="62" t="s">
        <v>228</v>
      </c>
      <c r="Q141" s="62" t="s">
        <v>135</v>
      </c>
      <c r="R141" s="152" t="s">
        <v>145</v>
      </c>
      <c r="S141" s="152" t="s">
        <v>138</v>
      </c>
      <c r="T141" s="152" t="s">
        <v>142</v>
      </c>
      <c r="U141" s="212">
        <v>9475000</v>
      </c>
      <c r="V141" s="433" t="s">
        <v>14</v>
      </c>
      <c r="W141" s="212">
        <v>9475000</v>
      </c>
      <c r="X141" s="212">
        <v>0</v>
      </c>
      <c r="Y141" s="93" t="s">
        <v>136</v>
      </c>
      <c r="Z141" s="93" t="s">
        <v>137</v>
      </c>
      <c r="AA141" s="147" t="s">
        <v>133</v>
      </c>
      <c r="AB141" s="147" t="s">
        <v>133</v>
      </c>
      <c r="AC141" s="147" t="s">
        <v>133</v>
      </c>
      <c r="AD141" s="212">
        <v>9475000</v>
      </c>
    </row>
    <row r="142" spans="1:30" s="50" customFormat="1" ht="76.5" x14ac:dyDescent="0.2">
      <c r="A142" s="241">
        <v>118</v>
      </c>
      <c r="B142" s="93" t="s">
        <v>674</v>
      </c>
      <c r="C142" s="93" t="s">
        <v>677</v>
      </c>
      <c r="D142" s="93" t="s">
        <v>683</v>
      </c>
      <c r="E142" s="93" t="s">
        <v>684</v>
      </c>
      <c r="F142" s="31">
        <v>118</v>
      </c>
      <c r="G142" s="93" t="s">
        <v>687</v>
      </c>
      <c r="H142" s="93" t="s">
        <v>688</v>
      </c>
      <c r="I142" s="93" t="s">
        <v>134</v>
      </c>
      <c r="J142" s="62" t="s">
        <v>295</v>
      </c>
      <c r="K142" s="62" t="s">
        <v>263</v>
      </c>
      <c r="L142" s="133">
        <v>1</v>
      </c>
      <c r="M142" s="47">
        <v>45000000000</v>
      </c>
      <c r="N142" s="47" t="s">
        <v>353</v>
      </c>
      <c r="O142" s="48" t="s">
        <v>146</v>
      </c>
      <c r="P142" s="62" t="s">
        <v>160</v>
      </c>
      <c r="Q142" s="62" t="s">
        <v>135</v>
      </c>
      <c r="R142" s="152" t="s">
        <v>145</v>
      </c>
      <c r="S142" s="152" t="s">
        <v>138</v>
      </c>
      <c r="T142" s="152" t="s">
        <v>142</v>
      </c>
      <c r="U142" s="212">
        <v>16949000</v>
      </c>
      <c r="V142" s="433" t="s">
        <v>14</v>
      </c>
      <c r="W142" s="212">
        <v>16949000</v>
      </c>
      <c r="X142" s="212">
        <v>0</v>
      </c>
      <c r="Y142" s="93" t="s">
        <v>136</v>
      </c>
      <c r="Z142" s="93" t="s">
        <v>137</v>
      </c>
      <c r="AA142" s="147" t="s">
        <v>133</v>
      </c>
      <c r="AB142" s="147" t="s">
        <v>133</v>
      </c>
      <c r="AC142" s="147" t="s">
        <v>133</v>
      </c>
      <c r="AD142" s="212">
        <v>16949000</v>
      </c>
    </row>
    <row r="143" spans="1:30" s="50" customFormat="1" ht="44.25" customHeight="1" x14ac:dyDescent="0.2">
      <c r="A143" s="241">
        <v>119</v>
      </c>
      <c r="B143" s="93" t="s">
        <v>674</v>
      </c>
      <c r="C143" s="93" t="s">
        <v>677</v>
      </c>
      <c r="D143" s="93" t="s">
        <v>692</v>
      </c>
      <c r="E143" s="93" t="s">
        <v>693</v>
      </c>
      <c r="F143" s="31">
        <v>119</v>
      </c>
      <c r="G143" s="93" t="s">
        <v>694</v>
      </c>
      <c r="H143" s="93" t="s">
        <v>695</v>
      </c>
      <c r="I143" s="32" t="s">
        <v>134</v>
      </c>
      <c r="J143" s="62" t="s">
        <v>295</v>
      </c>
      <c r="K143" s="62" t="s">
        <v>263</v>
      </c>
      <c r="L143" s="133">
        <v>1</v>
      </c>
      <c r="M143" s="47">
        <v>45000000000</v>
      </c>
      <c r="N143" s="47" t="s">
        <v>353</v>
      </c>
      <c r="O143" s="48" t="s">
        <v>146</v>
      </c>
      <c r="P143" s="62" t="s">
        <v>160</v>
      </c>
      <c r="Q143" s="62" t="s">
        <v>135</v>
      </c>
      <c r="R143" s="152" t="s">
        <v>145</v>
      </c>
      <c r="S143" s="152" t="s">
        <v>138</v>
      </c>
      <c r="T143" s="63" t="s">
        <v>139</v>
      </c>
      <c r="U143" s="212">
        <v>4237000</v>
      </c>
      <c r="V143" s="433" t="s">
        <v>14</v>
      </c>
      <c r="W143" s="212">
        <v>4237000</v>
      </c>
      <c r="X143" s="212">
        <v>0</v>
      </c>
      <c r="Y143" s="93" t="s">
        <v>136</v>
      </c>
      <c r="Z143" s="93" t="s">
        <v>137</v>
      </c>
      <c r="AA143" s="147" t="s">
        <v>133</v>
      </c>
      <c r="AB143" s="147" t="s">
        <v>133</v>
      </c>
      <c r="AC143" s="147" t="s">
        <v>133</v>
      </c>
      <c r="AD143" s="212">
        <v>4237000</v>
      </c>
    </row>
    <row r="144" spans="1:30" s="50" customFormat="1" ht="60.75" customHeight="1" x14ac:dyDescent="0.2">
      <c r="A144" s="241">
        <v>120</v>
      </c>
      <c r="B144" s="93" t="s">
        <v>700</v>
      </c>
      <c r="C144" s="93" t="s">
        <v>871</v>
      </c>
      <c r="D144" s="93" t="s">
        <v>709</v>
      </c>
      <c r="E144" s="93" t="s">
        <v>717</v>
      </c>
      <c r="F144" s="31">
        <v>120</v>
      </c>
      <c r="G144" s="93" t="s">
        <v>718</v>
      </c>
      <c r="H144" s="93" t="s">
        <v>719</v>
      </c>
      <c r="I144" s="93" t="s">
        <v>134</v>
      </c>
      <c r="J144" s="62">
        <v>876</v>
      </c>
      <c r="K144" s="62" t="s">
        <v>263</v>
      </c>
      <c r="L144" s="133">
        <v>1</v>
      </c>
      <c r="M144" s="47">
        <v>45000000000</v>
      </c>
      <c r="N144" s="47" t="s">
        <v>353</v>
      </c>
      <c r="O144" s="49" t="s">
        <v>641</v>
      </c>
      <c r="P144" s="62" t="s">
        <v>128</v>
      </c>
      <c r="Q144" s="62" t="s">
        <v>135</v>
      </c>
      <c r="R144" s="152" t="s">
        <v>145</v>
      </c>
      <c r="S144" s="152" t="s">
        <v>142</v>
      </c>
      <c r="T144" s="152" t="s">
        <v>142</v>
      </c>
      <c r="U144" s="212">
        <v>500000</v>
      </c>
      <c r="V144" s="433" t="s">
        <v>14</v>
      </c>
      <c r="W144" s="212">
        <v>500000</v>
      </c>
      <c r="X144" s="212">
        <v>0</v>
      </c>
      <c r="Y144" s="93" t="s">
        <v>136</v>
      </c>
      <c r="Z144" s="93" t="s">
        <v>137</v>
      </c>
      <c r="AA144" s="147" t="s">
        <v>133</v>
      </c>
      <c r="AB144" s="147" t="s">
        <v>133</v>
      </c>
      <c r="AC144" s="147" t="s">
        <v>133</v>
      </c>
      <c r="AD144" s="212">
        <v>500000</v>
      </c>
    </row>
    <row r="145" spans="1:30" s="50" customFormat="1" ht="38.25" x14ac:dyDescent="0.2">
      <c r="A145" s="241">
        <v>121</v>
      </c>
      <c r="B145" s="93" t="s">
        <v>736</v>
      </c>
      <c r="C145" s="93" t="s">
        <v>872</v>
      </c>
      <c r="D145" s="93" t="s">
        <v>181</v>
      </c>
      <c r="E145" s="93" t="s">
        <v>182</v>
      </c>
      <c r="F145" s="31">
        <v>121</v>
      </c>
      <c r="G145" s="93" t="s">
        <v>183</v>
      </c>
      <c r="H145" s="93" t="s">
        <v>184</v>
      </c>
      <c r="I145" s="32" t="s">
        <v>134</v>
      </c>
      <c r="J145" s="62" t="s">
        <v>295</v>
      </c>
      <c r="K145" s="62" t="s">
        <v>263</v>
      </c>
      <c r="L145" s="133">
        <v>1</v>
      </c>
      <c r="M145" s="47">
        <v>45000000000</v>
      </c>
      <c r="N145" s="47" t="s">
        <v>353</v>
      </c>
      <c r="O145" s="64" t="s">
        <v>641</v>
      </c>
      <c r="P145" s="62" t="s">
        <v>174</v>
      </c>
      <c r="Q145" s="62" t="s">
        <v>135</v>
      </c>
      <c r="R145" s="152" t="s">
        <v>145</v>
      </c>
      <c r="S145" s="152" t="s">
        <v>145</v>
      </c>
      <c r="T145" s="152" t="s">
        <v>138</v>
      </c>
      <c r="U145" s="212">
        <v>1400000</v>
      </c>
      <c r="V145" s="433" t="s">
        <v>14</v>
      </c>
      <c r="W145" s="212">
        <v>1400000</v>
      </c>
      <c r="X145" s="212">
        <v>0</v>
      </c>
      <c r="Y145" s="93" t="s">
        <v>136</v>
      </c>
      <c r="Z145" s="93" t="s">
        <v>137</v>
      </c>
      <c r="AA145" s="147" t="s">
        <v>133</v>
      </c>
      <c r="AB145" s="147" t="s">
        <v>133</v>
      </c>
      <c r="AC145" s="147" t="s">
        <v>133</v>
      </c>
      <c r="AD145" s="212">
        <v>1400000</v>
      </c>
    </row>
    <row r="146" spans="1:30" s="50" customFormat="1" ht="38.25" x14ac:dyDescent="0.2">
      <c r="A146" s="241">
        <v>122</v>
      </c>
      <c r="B146" s="313" t="s">
        <v>764</v>
      </c>
      <c r="C146" s="313" t="s">
        <v>873</v>
      </c>
      <c r="D146" s="313" t="s">
        <v>232</v>
      </c>
      <c r="E146" s="313" t="s">
        <v>771</v>
      </c>
      <c r="F146" s="31">
        <v>122</v>
      </c>
      <c r="G146" s="313" t="s">
        <v>788</v>
      </c>
      <c r="H146" s="313" t="s">
        <v>789</v>
      </c>
      <c r="I146" s="195" t="s">
        <v>134</v>
      </c>
      <c r="J146" s="392" t="s">
        <v>295</v>
      </c>
      <c r="K146" s="392" t="s">
        <v>263</v>
      </c>
      <c r="L146" s="393">
        <v>1</v>
      </c>
      <c r="M146" s="47">
        <v>45000000000</v>
      </c>
      <c r="N146" s="47" t="s">
        <v>353</v>
      </c>
      <c r="O146" s="395" t="s">
        <v>146</v>
      </c>
      <c r="P146" s="392" t="s">
        <v>228</v>
      </c>
      <c r="Q146" s="392" t="s">
        <v>257</v>
      </c>
      <c r="R146" s="174" t="s">
        <v>145</v>
      </c>
      <c r="S146" s="174" t="s">
        <v>138</v>
      </c>
      <c r="T146" s="174" t="s">
        <v>127</v>
      </c>
      <c r="U146" s="155">
        <v>11000000</v>
      </c>
      <c r="V146" s="433" t="s">
        <v>14</v>
      </c>
      <c r="W146" s="155">
        <v>11000000</v>
      </c>
      <c r="X146" s="155">
        <v>0</v>
      </c>
      <c r="Y146" s="313" t="s">
        <v>131</v>
      </c>
      <c r="Z146" s="313" t="s">
        <v>767</v>
      </c>
      <c r="AA146" s="394" t="s">
        <v>133</v>
      </c>
      <c r="AB146" s="394" t="s">
        <v>133</v>
      </c>
      <c r="AC146" s="394" t="s">
        <v>133</v>
      </c>
      <c r="AD146" s="155">
        <v>11000000</v>
      </c>
    </row>
    <row r="147" spans="1:30" s="50" customFormat="1" ht="58.5" customHeight="1" x14ac:dyDescent="0.2">
      <c r="A147" s="241">
        <v>123</v>
      </c>
      <c r="B147" s="313" t="s">
        <v>764</v>
      </c>
      <c r="C147" s="313" t="s">
        <v>873</v>
      </c>
      <c r="D147" s="313" t="s">
        <v>790</v>
      </c>
      <c r="E147" s="313" t="s">
        <v>771</v>
      </c>
      <c r="F147" s="31">
        <v>123</v>
      </c>
      <c r="G147" s="313" t="s">
        <v>791</v>
      </c>
      <c r="H147" s="313" t="s">
        <v>792</v>
      </c>
      <c r="I147" s="195" t="s">
        <v>134</v>
      </c>
      <c r="J147" s="392" t="s">
        <v>295</v>
      </c>
      <c r="K147" s="392" t="s">
        <v>263</v>
      </c>
      <c r="L147" s="393">
        <v>1</v>
      </c>
      <c r="M147" s="47">
        <v>45000000000</v>
      </c>
      <c r="N147" s="47" t="s">
        <v>353</v>
      </c>
      <c r="O147" s="395" t="s">
        <v>146</v>
      </c>
      <c r="P147" s="392" t="s">
        <v>160</v>
      </c>
      <c r="Q147" s="392" t="s">
        <v>257</v>
      </c>
      <c r="R147" s="174" t="s">
        <v>145</v>
      </c>
      <c r="S147" s="174" t="s">
        <v>138</v>
      </c>
      <c r="T147" s="174" t="s">
        <v>140</v>
      </c>
      <c r="U147" s="155">
        <v>780000</v>
      </c>
      <c r="V147" s="433" t="s">
        <v>14</v>
      </c>
      <c r="W147" s="155">
        <v>780000</v>
      </c>
      <c r="X147" s="155">
        <v>0</v>
      </c>
      <c r="Y147" s="313" t="s">
        <v>131</v>
      </c>
      <c r="Z147" s="313" t="s">
        <v>767</v>
      </c>
      <c r="AA147" s="394" t="s">
        <v>133</v>
      </c>
      <c r="AB147" s="394" t="s">
        <v>133</v>
      </c>
      <c r="AC147" s="394" t="s">
        <v>133</v>
      </c>
      <c r="AD147" s="155">
        <v>780000</v>
      </c>
    </row>
    <row r="148" spans="1:30" s="50" customFormat="1" ht="51" x14ac:dyDescent="0.2">
      <c r="A148" s="241">
        <v>124</v>
      </c>
      <c r="B148" s="93" t="s">
        <v>898</v>
      </c>
      <c r="C148" s="93" t="s">
        <v>948</v>
      </c>
      <c r="D148" s="93" t="s">
        <v>912</v>
      </c>
      <c r="E148" s="93" t="s">
        <v>906</v>
      </c>
      <c r="F148" s="31">
        <v>124</v>
      </c>
      <c r="G148" s="93" t="s">
        <v>913</v>
      </c>
      <c r="H148" s="93" t="s">
        <v>914</v>
      </c>
      <c r="I148" s="32" t="s">
        <v>291</v>
      </c>
      <c r="J148" s="62" t="s">
        <v>295</v>
      </c>
      <c r="K148" s="62" t="s">
        <v>263</v>
      </c>
      <c r="L148" s="133">
        <v>1</v>
      </c>
      <c r="M148" s="47">
        <v>45000000000</v>
      </c>
      <c r="N148" s="47" t="s">
        <v>353</v>
      </c>
      <c r="O148" s="54" t="s">
        <v>641</v>
      </c>
      <c r="P148" s="62" t="s">
        <v>174</v>
      </c>
      <c r="Q148" s="62" t="s">
        <v>135</v>
      </c>
      <c r="R148" s="152" t="s">
        <v>145</v>
      </c>
      <c r="S148" s="152" t="s">
        <v>145</v>
      </c>
      <c r="T148" s="152" t="s">
        <v>127</v>
      </c>
      <c r="U148" s="217">
        <v>350000</v>
      </c>
      <c r="V148" s="433" t="s">
        <v>14</v>
      </c>
      <c r="W148" s="217">
        <v>350000</v>
      </c>
      <c r="X148" s="217">
        <v>0</v>
      </c>
      <c r="Y148" s="93" t="s">
        <v>288</v>
      </c>
      <c r="Z148" s="93" t="s">
        <v>289</v>
      </c>
      <c r="AA148" s="147" t="s">
        <v>133</v>
      </c>
      <c r="AB148" s="147" t="s">
        <v>133</v>
      </c>
      <c r="AC148" s="147" t="s">
        <v>133</v>
      </c>
      <c r="AD148" s="217">
        <v>350000</v>
      </c>
    </row>
    <row r="149" spans="1:30" s="50" customFormat="1" ht="48" customHeight="1" x14ac:dyDescent="0.2">
      <c r="A149" s="241">
        <v>125</v>
      </c>
      <c r="B149" s="93" t="s">
        <v>351</v>
      </c>
      <c r="C149" s="93" t="s">
        <v>867</v>
      </c>
      <c r="D149" s="93" t="s">
        <v>369</v>
      </c>
      <c r="E149" s="93" t="s">
        <v>370</v>
      </c>
      <c r="F149" s="31">
        <v>125</v>
      </c>
      <c r="G149" s="93" t="s">
        <v>371</v>
      </c>
      <c r="H149" s="93" t="s">
        <v>372</v>
      </c>
      <c r="I149" s="32" t="s">
        <v>165</v>
      </c>
      <c r="J149" s="62" t="s">
        <v>358</v>
      </c>
      <c r="K149" s="62" t="s">
        <v>359</v>
      </c>
      <c r="L149" s="133">
        <v>1</v>
      </c>
      <c r="M149" s="47">
        <v>45000000000</v>
      </c>
      <c r="N149" s="47" t="s">
        <v>353</v>
      </c>
      <c r="O149" s="93" t="s">
        <v>146</v>
      </c>
      <c r="P149" s="58" t="s">
        <v>160</v>
      </c>
      <c r="Q149" s="62" t="s">
        <v>135</v>
      </c>
      <c r="R149" s="152" t="s">
        <v>138</v>
      </c>
      <c r="S149" s="152" t="s">
        <v>189</v>
      </c>
      <c r="T149" s="152" t="s">
        <v>373</v>
      </c>
      <c r="U149" s="212">
        <v>10000000</v>
      </c>
      <c r="V149" s="433" t="s">
        <v>14</v>
      </c>
      <c r="W149" s="212">
        <v>1750000</v>
      </c>
      <c r="X149" s="212">
        <v>8250000</v>
      </c>
      <c r="Y149" s="93" t="s">
        <v>374</v>
      </c>
      <c r="Z149" s="93" t="s">
        <v>298</v>
      </c>
      <c r="AA149" s="147"/>
      <c r="AB149" s="147" t="s">
        <v>133</v>
      </c>
      <c r="AC149" s="147" t="s">
        <v>133</v>
      </c>
      <c r="AD149" s="212">
        <v>10000000</v>
      </c>
    </row>
    <row r="150" spans="1:30" s="50" customFormat="1" ht="63.75" x14ac:dyDescent="0.2">
      <c r="A150" s="241">
        <v>126</v>
      </c>
      <c r="B150" s="93" t="s">
        <v>351</v>
      </c>
      <c r="C150" s="93" t="s">
        <v>867</v>
      </c>
      <c r="D150" s="93" t="s">
        <v>150</v>
      </c>
      <c r="E150" s="93" t="s">
        <v>622</v>
      </c>
      <c r="F150" s="31">
        <v>126</v>
      </c>
      <c r="G150" s="93" t="s">
        <v>352</v>
      </c>
      <c r="H150" s="93" t="s">
        <v>610</v>
      </c>
      <c r="I150" s="32" t="s">
        <v>623</v>
      </c>
      <c r="J150" s="62" t="s">
        <v>295</v>
      </c>
      <c r="K150" s="62" t="s">
        <v>263</v>
      </c>
      <c r="L150" s="133">
        <v>1</v>
      </c>
      <c r="M150" s="47">
        <v>45000000000</v>
      </c>
      <c r="N150" s="47" t="s">
        <v>353</v>
      </c>
      <c r="O150" s="48" t="s">
        <v>641</v>
      </c>
      <c r="P150" s="58" t="s">
        <v>174</v>
      </c>
      <c r="Q150" s="62" t="s">
        <v>135</v>
      </c>
      <c r="R150" s="152" t="s">
        <v>138</v>
      </c>
      <c r="S150" s="152" t="s">
        <v>138</v>
      </c>
      <c r="T150" s="152" t="s">
        <v>138</v>
      </c>
      <c r="U150" s="212">
        <v>2118644.0699999998</v>
      </c>
      <c r="V150" s="433" t="s">
        <v>14</v>
      </c>
      <c r="W150" s="212">
        <v>2118644.0699999998</v>
      </c>
      <c r="X150" s="212">
        <v>0</v>
      </c>
      <c r="Y150" s="93" t="s">
        <v>130</v>
      </c>
      <c r="Z150" s="93" t="s">
        <v>624</v>
      </c>
      <c r="AA150" s="147" t="s">
        <v>133</v>
      </c>
      <c r="AB150" s="147" t="s">
        <v>133</v>
      </c>
      <c r="AC150" s="147" t="s">
        <v>133</v>
      </c>
      <c r="AD150" s="212">
        <v>2118644.0699999998</v>
      </c>
    </row>
    <row r="151" spans="1:30" s="50" customFormat="1" ht="63.75" x14ac:dyDescent="0.2">
      <c r="A151" s="241">
        <v>127</v>
      </c>
      <c r="B151" s="93" t="s">
        <v>700</v>
      </c>
      <c r="C151" s="93" t="s">
        <v>871</v>
      </c>
      <c r="D151" s="93" t="s">
        <v>701</v>
      </c>
      <c r="E151" s="93" t="s">
        <v>702</v>
      </c>
      <c r="F151" s="31">
        <v>127</v>
      </c>
      <c r="G151" s="93" t="s">
        <v>705</v>
      </c>
      <c r="H151" s="93" t="s">
        <v>706</v>
      </c>
      <c r="I151" s="32" t="s">
        <v>134</v>
      </c>
      <c r="J151" s="62">
        <v>876</v>
      </c>
      <c r="K151" s="62" t="s">
        <v>263</v>
      </c>
      <c r="L151" s="133">
        <v>1</v>
      </c>
      <c r="M151" s="47">
        <v>45000000000</v>
      </c>
      <c r="N151" s="47" t="s">
        <v>353</v>
      </c>
      <c r="O151" s="49" t="s">
        <v>641</v>
      </c>
      <c r="P151" s="62" t="s">
        <v>128</v>
      </c>
      <c r="Q151" s="62" t="s">
        <v>135</v>
      </c>
      <c r="R151" s="152" t="s">
        <v>138</v>
      </c>
      <c r="S151" s="152" t="s">
        <v>139</v>
      </c>
      <c r="T151" s="152" t="s">
        <v>140</v>
      </c>
      <c r="U151" s="212">
        <v>500000</v>
      </c>
      <c r="V151" s="433" t="s">
        <v>14</v>
      </c>
      <c r="W151" s="212">
        <v>500000</v>
      </c>
      <c r="X151" s="212">
        <v>0</v>
      </c>
      <c r="Y151" s="93" t="s">
        <v>136</v>
      </c>
      <c r="Z151" s="93" t="s">
        <v>137</v>
      </c>
      <c r="AA151" s="147" t="s">
        <v>133</v>
      </c>
      <c r="AB151" s="147" t="s">
        <v>133</v>
      </c>
      <c r="AC151" s="147" t="s">
        <v>133</v>
      </c>
      <c r="AD151" s="212">
        <v>500000</v>
      </c>
    </row>
    <row r="152" spans="1:30" s="50" customFormat="1" ht="38.25" x14ac:dyDescent="0.2">
      <c r="A152" s="241">
        <v>128</v>
      </c>
      <c r="B152" s="313" t="s">
        <v>764</v>
      </c>
      <c r="C152" s="313" t="s">
        <v>873</v>
      </c>
      <c r="D152" s="313" t="s">
        <v>780</v>
      </c>
      <c r="E152" s="313" t="s">
        <v>781</v>
      </c>
      <c r="F152" s="31">
        <v>128</v>
      </c>
      <c r="G152" s="313" t="s">
        <v>554</v>
      </c>
      <c r="H152" s="313" t="s">
        <v>555</v>
      </c>
      <c r="I152" s="32" t="s">
        <v>134</v>
      </c>
      <c r="J152" s="392" t="s">
        <v>295</v>
      </c>
      <c r="K152" s="392" t="s">
        <v>263</v>
      </c>
      <c r="L152" s="393">
        <v>1</v>
      </c>
      <c r="M152" s="47">
        <v>45000000000</v>
      </c>
      <c r="N152" s="47" t="s">
        <v>353</v>
      </c>
      <c r="O152" s="64" t="s">
        <v>641</v>
      </c>
      <c r="P152" s="392" t="s">
        <v>174</v>
      </c>
      <c r="Q152" s="392" t="s">
        <v>135</v>
      </c>
      <c r="R152" s="174" t="s">
        <v>138</v>
      </c>
      <c r="S152" s="174" t="s">
        <v>139</v>
      </c>
      <c r="T152" s="174" t="s">
        <v>139</v>
      </c>
      <c r="U152" s="155">
        <v>596489.14</v>
      </c>
      <c r="V152" s="433" t="s">
        <v>14</v>
      </c>
      <c r="W152" s="155">
        <v>596489.14</v>
      </c>
      <c r="X152" s="155">
        <v>0</v>
      </c>
      <c r="Y152" s="313" t="s">
        <v>131</v>
      </c>
      <c r="Z152" s="313" t="s">
        <v>767</v>
      </c>
      <c r="AA152" s="394" t="s">
        <v>133</v>
      </c>
      <c r="AB152" s="394" t="s">
        <v>133</v>
      </c>
      <c r="AC152" s="394" t="s">
        <v>133</v>
      </c>
      <c r="AD152" s="155">
        <v>596489.14</v>
      </c>
    </row>
    <row r="153" spans="1:30" s="50" customFormat="1" ht="44.25" customHeight="1" x14ac:dyDescent="0.2">
      <c r="A153" s="241">
        <v>129</v>
      </c>
      <c r="B153" s="313" t="s">
        <v>764</v>
      </c>
      <c r="C153" s="313" t="s">
        <v>873</v>
      </c>
      <c r="D153" s="313" t="s">
        <v>780</v>
      </c>
      <c r="E153" s="313" t="s">
        <v>781</v>
      </c>
      <c r="F153" s="31">
        <v>129</v>
      </c>
      <c r="G153" s="313" t="s">
        <v>556</v>
      </c>
      <c r="H153" s="313" t="s">
        <v>557</v>
      </c>
      <c r="I153" s="93" t="s">
        <v>134</v>
      </c>
      <c r="J153" s="392" t="s">
        <v>295</v>
      </c>
      <c r="K153" s="392" t="s">
        <v>263</v>
      </c>
      <c r="L153" s="393">
        <v>1</v>
      </c>
      <c r="M153" s="47">
        <v>45000000000</v>
      </c>
      <c r="N153" s="47" t="s">
        <v>353</v>
      </c>
      <c r="O153" s="64" t="s">
        <v>641</v>
      </c>
      <c r="P153" s="392" t="s">
        <v>174</v>
      </c>
      <c r="Q153" s="392" t="s">
        <v>135</v>
      </c>
      <c r="R153" s="174" t="s">
        <v>138</v>
      </c>
      <c r="S153" s="174" t="s">
        <v>139</v>
      </c>
      <c r="T153" s="174" t="s">
        <v>139</v>
      </c>
      <c r="U153" s="155">
        <v>189463.7</v>
      </c>
      <c r="V153" s="433" t="s">
        <v>14</v>
      </c>
      <c r="W153" s="155">
        <v>189463.7</v>
      </c>
      <c r="X153" s="155">
        <v>0</v>
      </c>
      <c r="Y153" s="313" t="s">
        <v>131</v>
      </c>
      <c r="Z153" s="313" t="s">
        <v>767</v>
      </c>
      <c r="AA153" s="394" t="s">
        <v>133</v>
      </c>
      <c r="AB153" s="394" t="s">
        <v>133</v>
      </c>
      <c r="AC153" s="394" t="s">
        <v>133</v>
      </c>
      <c r="AD153" s="155">
        <v>189463.7</v>
      </c>
    </row>
    <row r="154" spans="1:30" s="50" customFormat="1" ht="60.75" customHeight="1" x14ac:dyDescent="0.2">
      <c r="A154" s="241">
        <v>130</v>
      </c>
      <c r="B154" s="313" t="s">
        <v>764</v>
      </c>
      <c r="C154" s="313" t="s">
        <v>873</v>
      </c>
      <c r="D154" s="313" t="s">
        <v>780</v>
      </c>
      <c r="E154" s="313" t="s">
        <v>781</v>
      </c>
      <c r="F154" s="31">
        <v>130</v>
      </c>
      <c r="G154" s="313" t="s">
        <v>558</v>
      </c>
      <c r="H154" s="313" t="s">
        <v>559</v>
      </c>
      <c r="I154" s="93" t="s">
        <v>134</v>
      </c>
      <c r="J154" s="392" t="s">
        <v>295</v>
      </c>
      <c r="K154" s="392" t="s">
        <v>263</v>
      </c>
      <c r="L154" s="393">
        <v>1</v>
      </c>
      <c r="M154" s="47">
        <v>45000000000</v>
      </c>
      <c r="N154" s="47" t="s">
        <v>353</v>
      </c>
      <c r="O154" s="64" t="s">
        <v>641</v>
      </c>
      <c r="P154" s="392" t="s">
        <v>174</v>
      </c>
      <c r="Q154" s="392" t="s">
        <v>135</v>
      </c>
      <c r="R154" s="174" t="s">
        <v>138</v>
      </c>
      <c r="S154" s="174" t="s">
        <v>139</v>
      </c>
      <c r="T154" s="174" t="s">
        <v>139</v>
      </c>
      <c r="U154" s="155">
        <v>160180</v>
      </c>
      <c r="V154" s="433" t="s">
        <v>14</v>
      </c>
      <c r="W154" s="155">
        <v>160180</v>
      </c>
      <c r="X154" s="155">
        <v>0</v>
      </c>
      <c r="Y154" s="313" t="s">
        <v>131</v>
      </c>
      <c r="Z154" s="313" t="s">
        <v>767</v>
      </c>
      <c r="AA154" s="394" t="s">
        <v>133</v>
      </c>
      <c r="AB154" s="394" t="s">
        <v>133</v>
      </c>
      <c r="AC154" s="394" t="s">
        <v>133</v>
      </c>
      <c r="AD154" s="155">
        <v>430180</v>
      </c>
    </row>
    <row r="155" spans="1:30" s="50" customFormat="1" ht="48" customHeight="1" x14ac:dyDescent="0.2">
      <c r="A155" s="241">
        <v>131</v>
      </c>
      <c r="B155" s="313" t="s">
        <v>764</v>
      </c>
      <c r="C155" s="313" t="s">
        <v>873</v>
      </c>
      <c r="D155" s="313" t="s">
        <v>232</v>
      </c>
      <c r="E155" s="313" t="s">
        <v>771</v>
      </c>
      <c r="F155" s="31">
        <v>131</v>
      </c>
      <c r="G155" s="313" t="s">
        <v>560</v>
      </c>
      <c r="H155" s="313" t="s">
        <v>561</v>
      </c>
      <c r="I155" s="93" t="s">
        <v>134</v>
      </c>
      <c r="J155" s="392" t="s">
        <v>295</v>
      </c>
      <c r="K155" s="392" t="s">
        <v>263</v>
      </c>
      <c r="L155" s="393">
        <v>1</v>
      </c>
      <c r="M155" s="47">
        <v>45000000000</v>
      </c>
      <c r="N155" s="47" t="s">
        <v>353</v>
      </c>
      <c r="O155" s="64" t="s">
        <v>641</v>
      </c>
      <c r="P155" s="392" t="s">
        <v>174</v>
      </c>
      <c r="Q155" s="392" t="s">
        <v>135</v>
      </c>
      <c r="R155" s="174" t="s">
        <v>138</v>
      </c>
      <c r="S155" s="174" t="s">
        <v>138</v>
      </c>
      <c r="T155" s="174" t="s">
        <v>127</v>
      </c>
      <c r="U155" s="155">
        <v>131356</v>
      </c>
      <c r="V155" s="433" t="s">
        <v>14</v>
      </c>
      <c r="W155" s="155">
        <v>131356</v>
      </c>
      <c r="X155" s="155">
        <v>0</v>
      </c>
      <c r="Y155" s="313" t="s">
        <v>131</v>
      </c>
      <c r="Z155" s="313" t="s">
        <v>767</v>
      </c>
      <c r="AA155" s="394" t="s">
        <v>133</v>
      </c>
      <c r="AB155" s="394" t="s">
        <v>133</v>
      </c>
      <c r="AC155" s="394" t="s">
        <v>133</v>
      </c>
      <c r="AD155" s="155">
        <v>131356</v>
      </c>
    </row>
    <row r="156" spans="1:30" s="50" customFormat="1" ht="38.25" x14ac:dyDescent="0.2">
      <c r="A156" s="241">
        <v>132</v>
      </c>
      <c r="B156" s="313" t="s">
        <v>764</v>
      </c>
      <c r="C156" s="313" t="s">
        <v>873</v>
      </c>
      <c r="D156" s="313" t="s">
        <v>232</v>
      </c>
      <c r="E156" s="313" t="s">
        <v>771</v>
      </c>
      <c r="F156" s="31">
        <v>132</v>
      </c>
      <c r="G156" s="313" t="s">
        <v>782</v>
      </c>
      <c r="H156" s="313" t="s">
        <v>783</v>
      </c>
      <c r="I156" s="97" t="s">
        <v>134</v>
      </c>
      <c r="J156" s="392" t="s">
        <v>295</v>
      </c>
      <c r="K156" s="392" t="s">
        <v>263</v>
      </c>
      <c r="L156" s="393">
        <v>1</v>
      </c>
      <c r="M156" s="47">
        <v>45000000000</v>
      </c>
      <c r="N156" s="47" t="s">
        <v>353</v>
      </c>
      <c r="O156" s="313" t="s">
        <v>146</v>
      </c>
      <c r="P156" s="392" t="s">
        <v>160</v>
      </c>
      <c r="Q156" s="62" t="s">
        <v>257</v>
      </c>
      <c r="R156" s="174" t="s">
        <v>138</v>
      </c>
      <c r="S156" s="174" t="s">
        <v>139</v>
      </c>
      <c r="T156" s="174" t="s">
        <v>203</v>
      </c>
      <c r="U156" s="155">
        <v>3065300</v>
      </c>
      <c r="V156" s="433" t="s">
        <v>14</v>
      </c>
      <c r="W156" s="155">
        <v>1532650</v>
      </c>
      <c r="X156" s="155">
        <v>1532650</v>
      </c>
      <c r="Y156" s="313" t="s">
        <v>131</v>
      </c>
      <c r="Z156" s="313" t="s">
        <v>767</v>
      </c>
      <c r="AA156" s="394" t="s">
        <v>133</v>
      </c>
      <c r="AB156" s="394" t="s">
        <v>133</v>
      </c>
      <c r="AC156" s="394" t="s">
        <v>133</v>
      </c>
      <c r="AD156" s="155">
        <v>3065300</v>
      </c>
    </row>
    <row r="157" spans="1:30" s="50" customFormat="1" ht="38.25" x14ac:dyDescent="0.2">
      <c r="A157" s="241">
        <v>133</v>
      </c>
      <c r="B157" s="313" t="s">
        <v>764</v>
      </c>
      <c r="C157" s="313" t="s">
        <v>873</v>
      </c>
      <c r="D157" s="313" t="s">
        <v>232</v>
      </c>
      <c r="E157" s="313" t="s">
        <v>771</v>
      </c>
      <c r="F157" s="31">
        <v>133</v>
      </c>
      <c r="G157" s="313" t="s">
        <v>786</v>
      </c>
      <c r="H157" s="313" t="s">
        <v>787</v>
      </c>
      <c r="I157" s="93" t="s">
        <v>134</v>
      </c>
      <c r="J157" s="392" t="s">
        <v>295</v>
      </c>
      <c r="K157" s="392" t="s">
        <v>263</v>
      </c>
      <c r="L157" s="393">
        <v>1</v>
      </c>
      <c r="M157" s="47">
        <v>45000000000</v>
      </c>
      <c r="N157" s="47" t="s">
        <v>353</v>
      </c>
      <c r="O157" s="313" t="s">
        <v>146</v>
      </c>
      <c r="P157" s="392" t="s">
        <v>228</v>
      </c>
      <c r="Q157" s="392" t="s">
        <v>135</v>
      </c>
      <c r="R157" s="174" t="s">
        <v>138</v>
      </c>
      <c r="S157" s="174" t="s">
        <v>189</v>
      </c>
      <c r="T157" s="174" t="s">
        <v>203</v>
      </c>
      <c r="U157" s="155">
        <v>15000000</v>
      </c>
      <c r="V157" s="433" t="s">
        <v>14</v>
      </c>
      <c r="W157" s="155">
        <v>5000000</v>
      </c>
      <c r="X157" s="155">
        <v>10000000</v>
      </c>
      <c r="Y157" s="313" t="s">
        <v>131</v>
      </c>
      <c r="Z157" s="313" t="s">
        <v>767</v>
      </c>
      <c r="AA157" s="394" t="s">
        <v>133</v>
      </c>
      <c r="AB157" s="394" t="s">
        <v>133</v>
      </c>
      <c r="AC157" s="394" t="s">
        <v>133</v>
      </c>
      <c r="AD157" s="155">
        <v>15000000</v>
      </c>
    </row>
    <row r="158" spans="1:30" s="50" customFormat="1" ht="38.25" x14ac:dyDescent="0.2">
      <c r="A158" s="241">
        <v>134</v>
      </c>
      <c r="B158" s="313" t="s">
        <v>764</v>
      </c>
      <c r="C158" s="313" t="s">
        <v>873</v>
      </c>
      <c r="D158" s="313" t="s">
        <v>790</v>
      </c>
      <c r="E158" s="313" t="s">
        <v>771</v>
      </c>
      <c r="F158" s="31">
        <v>134</v>
      </c>
      <c r="G158" s="313" t="s">
        <v>795</v>
      </c>
      <c r="H158" s="313" t="s">
        <v>796</v>
      </c>
      <c r="I158" s="313" t="s">
        <v>134</v>
      </c>
      <c r="J158" s="392" t="s">
        <v>295</v>
      </c>
      <c r="K158" s="392" t="s">
        <v>263</v>
      </c>
      <c r="L158" s="393">
        <v>1</v>
      </c>
      <c r="M158" s="47">
        <v>45000000000</v>
      </c>
      <c r="N158" s="47" t="s">
        <v>353</v>
      </c>
      <c r="O158" s="313" t="s">
        <v>146</v>
      </c>
      <c r="P158" s="392" t="s">
        <v>160</v>
      </c>
      <c r="Q158" s="392" t="s">
        <v>257</v>
      </c>
      <c r="R158" s="174" t="s">
        <v>138</v>
      </c>
      <c r="S158" s="174" t="s">
        <v>139</v>
      </c>
      <c r="T158" s="174" t="s">
        <v>203</v>
      </c>
      <c r="U158" s="156">
        <v>10000000</v>
      </c>
      <c r="V158" s="433" t="s">
        <v>14</v>
      </c>
      <c r="W158" s="156">
        <v>3333333</v>
      </c>
      <c r="X158" s="156">
        <v>6666667</v>
      </c>
      <c r="Y158" s="313" t="s">
        <v>131</v>
      </c>
      <c r="Z158" s="313" t="s">
        <v>767</v>
      </c>
      <c r="AA158" s="394" t="s">
        <v>133</v>
      </c>
      <c r="AB158" s="394" t="s">
        <v>133</v>
      </c>
      <c r="AC158" s="394" t="s">
        <v>133</v>
      </c>
      <c r="AD158" s="156">
        <v>10000000</v>
      </c>
    </row>
    <row r="159" spans="1:30" s="50" customFormat="1" ht="38.25" x14ac:dyDescent="0.2">
      <c r="A159" s="241">
        <v>135</v>
      </c>
      <c r="B159" s="117" t="s">
        <v>318</v>
      </c>
      <c r="C159" s="117" t="s">
        <v>868</v>
      </c>
      <c r="D159" s="117" t="s">
        <v>319</v>
      </c>
      <c r="E159" s="117" t="s">
        <v>320</v>
      </c>
      <c r="F159" s="31">
        <v>135</v>
      </c>
      <c r="G159" s="117" t="s">
        <v>337</v>
      </c>
      <c r="H159" s="117" t="s">
        <v>338</v>
      </c>
      <c r="I159" s="93" t="s">
        <v>336</v>
      </c>
      <c r="J159" s="199">
        <v>876</v>
      </c>
      <c r="K159" s="199" t="s">
        <v>263</v>
      </c>
      <c r="L159" s="396">
        <v>1</v>
      </c>
      <c r="M159" s="199">
        <v>45000000000</v>
      </c>
      <c r="N159" s="199" t="s">
        <v>353</v>
      </c>
      <c r="O159" s="117" t="s">
        <v>146</v>
      </c>
      <c r="P159" s="199" t="s">
        <v>160</v>
      </c>
      <c r="Q159" s="199" t="s">
        <v>257</v>
      </c>
      <c r="R159" s="207" t="s">
        <v>139</v>
      </c>
      <c r="S159" s="207" t="s">
        <v>140</v>
      </c>
      <c r="T159" s="207" t="s">
        <v>144</v>
      </c>
      <c r="U159" s="227">
        <v>1500000</v>
      </c>
      <c r="V159" s="433" t="s">
        <v>14</v>
      </c>
      <c r="W159" s="227">
        <v>1500000</v>
      </c>
      <c r="X159" s="227">
        <v>0</v>
      </c>
      <c r="Y159" s="117" t="s">
        <v>166</v>
      </c>
      <c r="Z159" s="117" t="s">
        <v>137</v>
      </c>
      <c r="AA159" s="210" t="s">
        <v>133</v>
      </c>
      <c r="AB159" s="210" t="s">
        <v>133</v>
      </c>
      <c r="AC159" s="210" t="s">
        <v>133</v>
      </c>
      <c r="AD159" s="227">
        <v>1500000</v>
      </c>
    </row>
    <row r="160" spans="1:30" s="50" customFormat="1" ht="46.5" customHeight="1" x14ac:dyDescent="0.2">
      <c r="A160" s="241">
        <v>136</v>
      </c>
      <c r="B160" s="93" t="s">
        <v>318</v>
      </c>
      <c r="C160" s="93" t="s">
        <v>868</v>
      </c>
      <c r="D160" s="93" t="s">
        <v>341</v>
      </c>
      <c r="E160" s="93" t="s">
        <v>320</v>
      </c>
      <c r="F160" s="31">
        <v>136</v>
      </c>
      <c r="G160" s="93" t="s">
        <v>346</v>
      </c>
      <c r="H160" s="93" t="s">
        <v>347</v>
      </c>
      <c r="I160" s="93" t="s">
        <v>134</v>
      </c>
      <c r="J160" s="62">
        <v>876</v>
      </c>
      <c r="K160" s="62" t="s">
        <v>263</v>
      </c>
      <c r="L160" s="133">
        <v>1</v>
      </c>
      <c r="M160" s="62">
        <v>45000000000</v>
      </c>
      <c r="N160" s="62" t="s">
        <v>353</v>
      </c>
      <c r="O160" s="93" t="s">
        <v>146</v>
      </c>
      <c r="P160" s="62" t="s">
        <v>160</v>
      </c>
      <c r="Q160" s="62" t="s">
        <v>257</v>
      </c>
      <c r="R160" s="152" t="s">
        <v>139</v>
      </c>
      <c r="S160" s="84" t="s">
        <v>140</v>
      </c>
      <c r="T160" s="152" t="s">
        <v>144</v>
      </c>
      <c r="U160" s="212">
        <v>1800000</v>
      </c>
      <c r="V160" s="433" t="s">
        <v>14</v>
      </c>
      <c r="W160" s="212">
        <v>1800000</v>
      </c>
      <c r="X160" s="212">
        <v>0</v>
      </c>
      <c r="Y160" s="93" t="s">
        <v>166</v>
      </c>
      <c r="Z160" s="93" t="s">
        <v>137</v>
      </c>
      <c r="AA160" s="147" t="s">
        <v>133</v>
      </c>
      <c r="AB160" s="147" t="s">
        <v>133</v>
      </c>
      <c r="AC160" s="147" t="s">
        <v>133</v>
      </c>
      <c r="AD160" s="212">
        <v>1800000</v>
      </c>
    </row>
    <row r="161" spans="1:30" s="50" customFormat="1" ht="51" x14ac:dyDescent="0.2">
      <c r="A161" s="241">
        <v>137</v>
      </c>
      <c r="B161" s="191" t="s">
        <v>736</v>
      </c>
      <c r="C161" s="191" t="s">
        <v>872</v>
      </c>
      <c r="D161" s="191" t="s">
        <v>741</v>
      </c>
      <c r="E161" s="191" t="s">
        <v>742</v>
      </c>
      <c r="F161" s="31">
        <v>137</v>
      </c>
      <c r="G161" s="191" t="s">
        <v>750</v>
      </c>
      <c r="H161" s="191" t="s">
        <v>751</v>
      </c>
      <c r="I161" s="191" t="s">
        <v>134</v>
      </c>
      <c r="J161" s="196" t="s">
        <v>295</v>
      </c>
      <c r="K161" s="196" t="s">
        <v>263</v>
      </c>
      <c r="L161" s="397">
        <v>1</v>
      </c>
      <c r="M161" s="62">
        <v>45000000000</v>
      </c>
      <c r="N161" s="62" t="s">
        <v>353</v>
      </c>
      <c r="O161" s="191" t="s">
        <v>146</v>
      </c>
      <c r="P161" s="196" t="s">
        <v>171</v>
      </c>
      <c r="Q161" s="196" t="s">
        <v>135</v>
      </c>
      <c r="R161" s="202" t="s">
        <v>139</v>
      </c>
      <c r="S161" s="202" t="s">
        <v>189</v>
      </c>
      <c r="T161" s="202" t="s">
        <v>142</v>
      </c>
      <c r="U161" s="214">
        <v>2500000</v>
      </c>
      <c r="V161" s="433" t="s">
        <v>14</v>
      </c>
      <c r="W161" s="214">
        <v>2500000</v>
      </c>
      <c r="X161" s="214">
        <v>0</v>
      </c>
      <c r="Y161" s="191" t="s">
        <v>136</v>
      </c>
      <c r="Z161" s="191" t="s">
        <v>137</v>
      </c>
      <c r="AA161" s="209" t="s">
        <v>133</v>
      </c>
      <c r="AB161" s="209" t="s">
        <v>133</v>
      </c>
      <c r="AC161" s="209" t="s">
        <v>133</v>
      </c>
      <c r="AD161" s="214">
        <v>2500000</v>
      </c>
    </row>
    <row r="162" spans="1:30" s="67" customFormat="1" ht="54" customHeight="1" x14ac:dyDescent="0.2">
      <c r="A162" s="241">
        <v>138</v>
      </c>
      <c r="B162" s="398" t="s">
        <v>764</v>
      </c>
      <c r="C162" s="398" t="s">
        <v>873</v>
      </c>
      <c r="D162" s="398" t="s">
        <v>198</v>
      </c>
      <c r="E162" s="398" t="s">
        <v>199</v>
      </c>
      <c r="F162" s="31">
        <v>138</v>
      </c>
      <c r="G162" s="398" t="s">
        <v>765</v>
      </c>
      <c r="H162" s="398" t="s">
        <v>766</v>
      </c>
      <c r="I162" s="191" t="s">
        <v>134</v>
      </c>
      <c r="J162" s="399" t="s">
        <v>295</v>
      </c>
      <c r="K162" s="399" t="s">
        <v>263</v>
      </c>
      <c r="L162" s="400">
        <v>1</v>
      </c>
      <c r="M162" s="62">
        <v>45000000000</v>
      </c>
      <c r="N162" s="62" t="s">
        <v>353</v>
      </c>
      <c r="O162" s="200" t="s">
        <v>641</v>
      </c>
      <c r="P162" s="399" t="s">
        <v>128</v>
      </c>
      <c r="Q162" s="399" t="s">
        <v>135</v>
      </c>
      <c r="R162" s="360" t="s">
        <v>139</v>
      </c>
      <c r="S162" s="174" t="s">
        <v>189</v>
      </c>
      <c r="T162" s="360" t="s">
        <v>189</v>
      </c>
      <c r="U162" s="218">
        <v>299802</v>
      </c>
      <c r="V162" s="433" t="s">
        <v>14</v>
      </c>
      <c r="W162" s="218">
        <v>299802</v>
      </c>
      <c r="X162" s="218">
        <v>0</v>
      </c>
      <c r="Y162" s="398" t="s">
        <v>131</v>
      </c>
      <c r="Z162" s="398" t="s">
        <v>767</v>
      </c>
      <c r="AA162" s="401" t="s">
        <v>133</v>
      </c>
      <c r="AB162" s="401" t="s">
        <v>133</v>
      </c>
      <c r="AC162" s="401" t="s">
        <v>133</v>
      </c>
      <c r="AD162" s="218">
        <v>299802</v>
      </c>
    </row>
    <row r="163" spans="1:30" s="67" customFormat="1" ht="38.25" x14ac:dyDescent="0.2">
      <c r="A163" s="241">
        <v>139</v>
      </c>
      <c r="B163" s="398" t="s">
        <v>764</v>
      </c>
      <c r="C163" s="398" t="s">
        <v>873</v>
      </c>
      <c r="D163" s="398" t="s">
        <v>683</v>
      </c>
      <c r="E163" s="398" t="s">
        <v>768</v>
      </c>
      <c r="F163" s="31">
        <v>139</v>
      </c>
      <c r="G163" s="398" t="s">
        <v>769</v>
      </c>
      <c r="H163" s="398" t="s">
        <v>770</v>
      </c>
      <c r="I163" s="191" t="s">
        <v>134</v>
      </c>
      <c r="J163" s="399" t="s">
        <v>295</v>
      </c>
      <c r="K163" s="399" t="s">
        <v>263</v>
      </c>
      <c r="L163" s="400">
        <v>1</v>
      </c>
      <c r="M163" s="62">
        <v>45000000000</v>
      </c>
      <c r="N163" s="62" t="s">
        <v>353</v>
      </c>
      <c r="O163" s="200" t="s">
        <v>641</v>
      </c>
      <c r="P163" s="399" t="s">
        <v>128</v>
      </c>
      <c r="Q163" s="399" t="s">
        <v>135</v>
      </c>
      <c r="R163" s="360" t="s">
        <v>139</v>
      </c>
      <c r="S163" s="360" t="s">
        <v>189</v>
      </c>
      <c r="T163" s="360" t="s">
        <v>490</v>
      </c>
      <c r="U163" s="218">
        <v>272955</v>
      </c>
      <c r="V163" s="433" t="s">
        <v>14</v>
      </c>
      <c r="W163" s="218">
        <v>136477.5</v>
      </c>
      <c r="X163" s="218">
        <v>136477.5</v>
      </c>
      <c r="Y163" s="398" t="s">
        <v>131</v>
      </c>
      <c r="Z163" s="398" t="s">
        <v>767</v>
      </c>
      <c r="AA163" s="401" t="s">
        <v>133</v>
      </c>
      <c r="AB163" s="401" t="s">
        <v>133</v>
      </c>
      <c r="AC163" s="401" t="s">
        <v>133</v>
      </c>
      <c r="AD163" s="218">
        <v>272955</v>
      </c>
    </row>
    <row r="164" spans="1:30" s="67" customFormat="1" ht="38.25" x14ac:dyDescent="0.2">
      <c r="A164" s="241">
        <v>140</v>
      </c>
      <c r="B164" s="398" t="s">
        <v>764</v>
      </c>
      <c r="C164" s="398" t="s">
        <v>873</v>
      </c>
      <c r="D164" s="398" t="s">
        <v>232</v>
      </c>
      <c r="E164" s="398" t="s">
        <v>771</v>
      </c>
      <c r="F164" s="31">
        <v>140</v>
      </c>
      <c r="G164" s="398" t="s">
        <v>776</v>
      </c>
      <c r="H164" s="398" t="s">
        <v>777</v>
      </c>
      <c r="I164" s="191" t="s">
        <v>134</v>
      </c>
      <c r="J164" s="399" t="s">
        <v>295</v>
      </c>
      <c r="K164" s="399" t="s">
        <v>263</v>
      </c>
      <c r="L164" s="400">
        <v>1</v>
      </c>
      <c r="M164" s="62">
        <v>45000000000</v>
      </c>
      <c r="N164" s="62" t="s">
        <v>353</v>
      </c>
      <c r="O164" s="200" t="s">
        <v>641</v>
      </c>
      <c r="P164" s="399" t="s">
        <v>128</v>
      </c>
      <c r="Q164" s="399" t="s">
        <v>135</v>
      </c>
      <c r="R164" s="360" t="s">
        <v>139</v>
      </c>
      <c r="S164" s="360" t="s">
        <v>189</v>
      </c>
      <c r="T164" s="360" t="s">
        <v>490</v>
      </c>
      <c r="U164" s="218">
        <v>500000</v>
      </c>
      <c r="V164" s="433" t="s">
        <v>14</v>
      </c>
      <c r="W164" s="218">
        <v>250000</v>
      </c>
      <c r="X164" s="218">
        <v>250000</v>
      </c>
      <c r="Y164" s="398" t="s">
        <v>131</v>
      </c>
      <c r="Z164" s="398" t="s">
        <v>767</v>
      </c>
      <c r="AA164" s="401" t="s">
        <v>133</v>
      </c>
      <c r="AB164" s="401" t="s">
        <v>133</v>
      </c>
      <c r="AC164" s="401" t="s">
        <v>133</v>
      </c>
      <c r="AD164" s="218">
        <v>500000</v>
      </c>
    </row>
    <row r="165" spans="1:30" s="67" customFormat="1" ht="111" customHeight="1" x14ac:dyDescent="0.2">
      <c r="A165" s="241">
        <v>141</v>
      </c>
      <c r="B165" s="191" t="s">
        <v>1109</v>
      </c>
      <c r="C165" s="191" t="s">
        <v>1106</v>
      </c>
      <c r="D165" s="191" t="s">
        <v>744</v>
      </c>
      <c r="E165" s="191" t="s">
        <v>1122</v>
      </c>
      <c r="F165" s="31">
        <v>141</v>
      </c>
      <c r="G165" s="191" t="s">
        <v>1123</v>
      </c>
      <c r="H165" s="191" t="s">
        <v>1124</v>
      </c>
      <c r="I165" s="191" t="s">
        <v>134</v>
      </c>
      <c r="J165" s="196" t="s">
        <v>295</v>
      </c>
      <c r="K165" s="196" t="s">
        <v>263</v>
      </c>
      <c r="L165" s="397">
        <v>1</v>
      </c>
      <c r="M165" s="62">
        <v>45000000000</v>
      </c>
      <c r="N165" s="62" t="s">
        <v>353</v>
      </c>
      <c r="O165" s="191" t="s">
        <v>641</v>
      </c>
      <c r="P165" s="196" t="s">
        <v>128</v>
      </c>
      <c r="Q165" s="196" t="s">
        <v>135</v>
      </c>
      <c r="R165" s="202" t="s">
        <v>139</v>
      </c>
      <c r="S165" s="360" t="s">
        <v>139</v>
      </c>
      <c r="T165" s="202" t="s">
        <v>140</v>
      </c>
      <c r="U165" s="157">
        <v>49000</v>
      </c>
      <c r="V165" s="433" t="s">
        <v>14</v>
      </c>
      <c r="W165" s="157">
        <v>49000</v>
      </c>
      <c r="X165" s="157">
        <v>0</v>
      </c>
      <c r="Y165" s="191" t="s">
        <v>136</v>
      </c>
      <c r="Z165" s="191" t="s">
        <v>137</v>
      </c>
      <c r="AA165" s="209" t="s">
        <v>133</v>
      </c>
      <c r="AB165" s="209" t="s">
        <v>133</v>
      </c>
      <c r="AC165" s="209" t="s">
        <v>133</v>
      </c>
      <c r="AD165" s="157">
        <v>49000</v>
      </c>
    </row>
    <row r="166" spans="1:30" s="67" customFormat="1" ht="47.25" customHeight="1" x14ac:dyDescent="0.2">
      <c r="A166" s="241">
        <v>142</v>
      </c>
      <c r="B166" s="191" t="s">
        <v>233</v>
      </c>
      <c r="C166" s="191" t="s">
        <v>865</v>
      </c>
      <c r="D166" s="191" t="s">
        <v>234</v>
      </c>
      <c r="E166" s="191" t="s">
        <v>235</v>
      </c>
      <c r="F166" s="31">
        <v>142</v>
      </c>
      <c r="G166" s="191" t="s">
        <v>236</v>
      </c>
      <c r="H166" s="191" t="s">
        <v>237</v>
      </c>
      <c r="I166" s="191" t="s">
        <v>134</v>
      </c>
      <c r="J166" s="196">
        <v>876</v>
      </c>
      <c r="K166" s="196" t="s">
        <v>263</v>
      </c>
      <c r="L166" s="397">
        <v>1</v>
      </c>
      <c r="M166" s="62">
        <v>45000000000</v>
      </c>
      <c r="N166" s="62" t="s">
        <v>353</v>
      </c>
      <c r="O166" s="191" t="s">
        <v>641</v>
      </c>
      <c r="P166" s="196" t="s">
        <v>128</v>
      </c>
      <c r="Q166" s="196" t="s">
        <v>135</v>
      </c>
      <c r="R166" s="202" t="s">
        <v>189</v>
      </c>
      <c r="S166" s="202" t="s">
        <v>144</v>
      </c>
      <c r="T166" s="202" t="s">
        <v>127</v>
      </c>
      <c r="U166" s="214">
        <v>520000</v>
      </c>
      <c r="V166" s="433" t="s">
        <v>14</v>
      </c>
      <c r="W166" s="214">
        <v>520000</v>
      </c>
      <c r="X166" s="214">
        <v>0</v>
      </c>
      <c r="Y166" s="191" t="s">
        <v>166</v>
      </c>
      <c r="Z166" s="191" t="s">
        <v>137</v>
      </c>
      <c r="AA166" s="209" t="s">
        <v>133</v>
      </c>
      <c r="AB166" s="209" t="s">
        <v>133</v>
      </c>
      <c r="AC166" s="209" t="s">
        <v>133</v>
      </c>
      <c r="AD166" s="214">
        <v>520000</v>
      </c>
    </row>
    <row r="167" spans="1:30" s="67" customFormat="1" ht="53.25" customHeight="1" x14ac:dyDescent="0.2">
      <c r="A167" s="241">
        <v>143</v>
      </c>
      <c r="B167" s="191" t="s">
        <v>233</v>
      </c>
      <c r="C167" s="191" t="s">
        <v>865</v>
      </c>
      <c r="D167" s="191" t="s">
        <v>234</v>
      </c>
      <c r="E167" s="191" t="s">
        <v>244</v>
      </c>
      <c r="F167" s="31">
        <v>143</v>
      </c>
      <c r="G167" s="191" t="s">
        <v>245</v>
      </c>
      <c r="H167" s="191" t="s">
        <v>246</v>
      </c>
      <c r="I167" s="191" t="s">
        <v>134</v>
      </c>
      <c r="J167" s="196">
        <v>876</v>
      </c>
      <c r="K167" s="196" t="s">
        <v>263</v>
      </c>
      <c r="L167" s="397">
        <v>1</v>
      </c>
      <c r="M167" s="62">
        <v>45000000000</v>
      </c>
      <c r="N167" s="62" t="s">
        <v>353</v>
      </c>
      <c r="O167" s="191" t="s">
        <v>641</v>
      </c>
      <c r="P167" s="196" t="s">
        <v>128</v>
      </c>
      <c r="Q167" s="196" t="s">
        <v>135</v>
      </c>
      <c r="R167" s="202" t="s">
        <v>189</v>
      </c>
      <c r="S167" s="202" t="s">
        <v>144</v>
      </c>
      <c r="T167" s="202" t="s">
        <v>144</v>
      </c>
      <c r="U167" s="214">
        <v>593220</v>
      </c>
      <c r="V167" s="433" t="s">
        <v>14</v>
      </c>
      <c r="W167" s="214">
        <v>593220</v>
      </c>
      <c r="X167" s="214">
        <v>0</v>
      </c>
      <c r="Y167" s="191" t="s">
        <v>247</v>
      </c>
      <c r="Z167" s="191" t="s">
        <v>197</v>
      </c>
      <c r="AA167" s="209" t="s">
        <v>133</v>
      </c>
      <c r="AB167" s="209" t="s">
        <v>133</v>
      </c>
      <c r="AC167" s="209" t="s">
        <v>133</v>
      </c>
      <c r="AD167" s="214">
        <v>593220</v>
      </c>
    </row>
    <row r="168" spans="1:30" s="67" customFormat="1" ht="32.25" customHeight="1" x14ac:dyDescent="0.2">
      <c r="A168" s="241">
        <v>144</v>
      </c>
      <c r="B168" s="191" t="s">
        <v>351</v>
      </c>
      <c r="C168" s="191" t="s">
        <v>867</v>
      </c>
      <c r="D168" s="191" t="s">
        <v>365</v>
      </c>
      <c r="E168" s="191" t="s">
        <v>366</v>
      </c>
      <c r="F168" s="31">
        <v>144</v>
      </c>
      <c r="G168" s="191" t="s">
        <v>367</v>
      </c>
      <c r="H168" s="191" t="s">
        <v>368</v>
      </c>
      <c r="I168" s="191" t="s">
        <v>165</v>
      </c>
      <c r="J168" s="196">
        <v>796</v>
      </c>
      <c r="K168" s="196" t="s">
        <v>359</v>
      </c>
      <c r="L168" s="397">
        <v>1</v>
      </c>
      <c r="M168" s="62">
        <v>45000000000</v>
      </c>
      <c r="N168" s="62" t="s">
        <v>353</v>
      </c>
      <c r="O168" s="191" t="s">
        <v>146</v>
      </c>
      <c r="P168" s="402" t="s">
        <v>228</v>
      </c>
      <c r="Q168" s="196" t="s">
        <v>135</v>
      </c>
      <c r="R168" s="202" t="s">
        <v>189</v>
      </c>
      <c r="S168" s="202" t="s">
        <v>140</v>
      </c>
      <c r="T168" s="202" t="s">
        <v>127</v>
      </c>
      <c r="U168" s="214">
        <v>38135593</v>
      </c>
      <c r="V168" s="433" t="s">
        <v>14</v>
      </c>
      <c r="W168" s="214">
        <v>38135593</v>
      </c>
      <c r="X168" s="214">
        <v>0</v>
      </c>
      <c r="Y168" s="191" t="s">
        <v>297</v>
      </c>
      <c r="Z168" s="191" t="s">
        <v>289</v>
      </c>
      <c r="AA168" s="209" t="s">
        <v>133</v>
      </c>
      <c r="AB168" s="209" t="s">
        <v>133</v>
      </c>
      <c r="AC168" s="209" t="s">
        <v>133</v>
      </c>
      <c r="AD168" s="214">
        <v>38135593</v>
      </c>
    </row>
    <row r="169" spans="1:30" s="67" customFormat="1" ht="75.75" customHeight="1" x14ac:dyDescent="0.2">
      <c r="A169" s="241">
        <v>145</v>
      </c>
      <c r="B169" s="191" t="s">
        <v>351</v>
      </c>
      <c r="C169" s="191" t="s">
        <v>867</v>
      </c>
      <c r="D169" s="191" t="s">
        <v>380</v>
      </c>
      <c r="E169" s="191" t="s">
        <v>381</v>
      </c>
      <c r="F169" s="31">
        <v>145</v>
      </c>
      <c r="G169" s="191" t="s">
        <v>382</v>
      </c>
      <c r="H169" s="191" t="s">
        <v>383</v>
      </c>
      <c r="I169" s="191" t="s">
        <v>1159</v>
      </c>
      <c r="J169" s="196" t="s">
        <v>295</v>
      </c>
      <c r="K169" s="196" t="s">
        <v>263</v>
      </c>
      <c r="L169" s="397">
        <v>1</v>
      </c>
      <c r="M169" s="62">
        <v>45000000000</v>
      </c>
      <c r="N169" s="62" t="s">
        <v>353</v>
      </c>
      <c r="O169" s="191" t="s">
        <v>641</v>
      </c>
      <c r="P169" s="402" t="s">
        <v>174</v>
      </c>
      <c r="Q169" s="196" t="s">
        <v>135</v>
      </c>
      <c r="R169" s="202" t="s">
        <v>189</v>
      </c>
      <c r="S169" s="152" t="s">
        <v>189</v>
      </c>
      <c r="T169" s="202" t="s">
        <v>625</v>
      </c>
      <c r="U169" s="214">
        <v>326481413</v>
      </c>
      <c r="V169" s="433" t="s">
        <v>14</v>
      </c>
      <c r="W169" s="214">
        <v>178080771</v>
      </c>
      <c r="X169" s="214">
        <v>148400642</v>
      </c>
      <c r="Y169" s="191" t="s">
        <v>384</v>
      </c>
      <c r="Z169" s="191" t="s">
        <v>385</v>
      </c>
      <c r="AA169" s="209" t="s">
        <v>133</v>
      </c>
      <c r="AB169" s="209" t="s">
        <v>133</v>
      </c>
      <c r="AC169" s="209" t="s">
        <v>133</v>
      </c>
      <c r="AD169" s="214">
        <v>326481413</v>
      </c>
    </row>
    <row r="170" spans="1:30" s="67" customFormat="1" ht="77.25" customHeight="1" x14ac:dyDescent="0.2">
      <c r="A170" s="241">
        <v>146</v>
      </c>
      <c r="B170" s="191" t="s">
        <v>351</v>
      </c>
      <c r="C170" s="191" t="s">
        <v>867</v>
      </c>
      <c r="D170" s="191" t="s">
        <v>626</v>
      </c>
      <c r="E170" s="191" t="s">
        <v>627</v>
      </c>
      <c r="F170" s="31">
        <v>146</v>
      </c>
      <c r="G170" s="191" t="s">
        <v>386</v>
      </c>
      <c r="H170" s="191" t="s">
        <v>615</v>
      </c>
      <c r="I170" s="191" t="s">
        <v>134</v>
      </c>
      <c r="J170" s="196" t="s">
        <v>295</v>
      </c>
      <c r="K170" s="196" t="s">
        <v>263</v>
      </c>
      <c r="L170" s="397">
        <v>1</v>
      </c>
      <c r="M170" s="62">
        <v>45000000000</v>
      </c>
      <c r="N170" s="62" t="s">
        <v>353</v>
      </c>
      <c r="O170" s="191" t="s">
        <v>641</v>
      </c>
      <c r="P170" s="402" t="s">
        <v>174</v>
      </c>
      <c r="Q170" s="196" t="s">
        <v>135</v>
      </c>
      <c r="R170" s="202" t="s">
        <v>189</v>
      </c>
      <c r="S170" s="202" t="s">
        <v>189</v>
      </c>
      <c r="T170" s="202" t="s">
        <v>628</v>
      </c>
      <c r="U170" s="214">
        <v>903600</v>
      </c>
      <c r="V170" s="433" t="s">
        <v>14</v>
      </c>
      <c r="W170" s="214">
        <v>451800</v>
      </c>
      <c r="X170" s="214">
        <v>451800</v>
      </c>
      <c r="Y170" s="191" t="s">
        <v>130</v>
      </c>
      <c r="Z170" s="191" t="s">
        <v>624</v>
      </c>
      <c r="AA170" s="209" t="s">
        <v>133</v>
      </c>
      <c r="AB170" s="209" t="s">
        <v>133</v>
      </c>
      <c r="AC170" s="209" t="s">
        <v>133</v>
      </c>
      <c r="AD170" s="214">
        <v>903600</v>
      </c>
    </row>
    <row r="171" spans="1:30" s="67" customFormat="1" ht="82.5" customHeight="1" x14ac:dyDescent="0.2">
      <c r="A171" s="241">
        <v>147</v>
      </c>
      <c r="B171" s="191" t="s">
        <v>485</v>
      </c>
      <c r="C171" s="191" t="s">
        <v>870</v>
      </c>
      <c r="D171" s="191" t="s">
        <v>129</v>
      </c>
      <c r="E171" s="191" t="s">
        <v>486</v>
      </c>
      <c r="F171" s="31">
        <v>147</v>
      </c>
      <c r="G171" s="191" t="s">
        <v>487</v>
      </c>
      <c r="H171" s="191" t="s">
        <v>488</v>
      </c>
      <c r="I171" s="191" t="s">
        <v>489</v>
      </c>
      <c r="J171" s="196" t="s">
        <v>295</v>
      </c>
      <c r="K171" s="196" t="s">
        <v>263</v>
      </c>
      <c r="L171" s="397">
        <v>1</v>
      </c>
      <c r="M171" s="62">
        <v>45000000000</v>
      </c>
      <c r="N171" s="62" t="s">
        <v>353</v>
      </c>
      <c r="O171" s="191" t="s">
        <v>641</v>
      </c>
      <c r="P171" s="196" t="s">
        <v>174</v>
      </c>
      <c r="Q171" s="196" t="s">
        <v>135</v>
      </c>
      <c r="R171" s="202" t="s">
        <v>189</v>
      </c>
      <c r="S171" s="202" t="s">
        <v>189</v>
      </c>
      <c r="T171" s="202" t="s">
        <v>490</v>
      </c>
      <c r="U171" s="214">
        <v>11550000</v>
      </c>
      <c r="V171" s="433" t="s">
        <v>14</v>
      </c>
      <c r="W171" s="214">
        <v>5293750</v>
      </c>
      <c r="X171" s="214">
        <v>6256250</v>
      </c>
      <c r="Y171" s="191" t="s">
        <v>491</v>
      </c>
      <c r="Z171" s="191" t="s">
        <v>492</v>
      </c>
      <c r="AA171" s="209" t="s">
        <v>133</v>
      </c>
      <c r="AB171" s="209" t="s">
        <v>133</v>
      </c>
      <c r="AC171" s="209" t="s">
        <v>133</v>
      </c>
      <c r="AD171" s="214">
        <v>11550000</v>
      </c>
    </row>
    <row r="172" spans="1:30" s="67" customFormat="1" ht="71.25" customHeight="1" x14ac:dyDescent="0.2">
      <c r="A172" s="241">
        <v>148</v>
      </c>
      <c r="B172" s="191" t="s">
        <v>1109</v>
      </c>
      <c r="C172" s="191" t="s">
        <v>1106</v>
      </c>
      <c r="D172" s="191" t="s">
        <v>1093</v>
      </c>
      <c r="E172" s="191" t="s">
        <v>1110</v>
      </c>
      <c r="F172" s="31">
        <v>148</v>
      </c>
      <c r="G172" s="191" t="s">
        <v>1034</v>
      </c>
      <c r="H172" s="191" t="s">
        <v>1035</v>
      </c>
      <c r="I172" s="191" t="s">
        <v>134</v>
      </c>
      <c r="J172" s="196" t="s">
        <v>295</v>
      </c>
      <c r="K172" s="196" t="s">
        <v>263</v>
      </c>
      <c r="L172" s="397">
        <v>1</v>
      </c>
      <c r="M172" s="62">
        <v>45000000000</v>
      </c>
      <c r="N172" s="62" t="s">
        <v>353</v>
      </c>
      <c r="O172" s="191" t="s">
        <v>641</v>
      </c>
      <c r="P172" s="196" t="s">
        <v>174</v>
      </c>
      <c r="Q172" s="196" t="s">
        <v>135</v>
      </c>
      <c r="R172" s="202" t="s">
        <v>189</v>
      </c>
      <c r="S172" s="360" t="s">
        <v>189</v>
      </c>
      <c r="T172" s="202" t="s">
        <v>127</v>
      </c>
      <c r="U172" s="157">
        <v>1000000</v>
      </c>
      <c r="V172" s="433" t="s">
        <v>14</v>
      </c>
      <c r="W172" s="157">
        <v>1000000</v>
      </c>
      <c r="X172" s="157">
        <v>0</v>
      </c>
      <c r="Y172" s="191" t="s">
        <v>470</v>
      </c>
      <c r="Z172" s="191" t="s">
        <v>1142</v>
      </c>
      <c r="AA172" s="209" t="s">
        <v>133</v>
      </c>
      <c r="AB172" s="209" t="s">
        <v>133</v>
      </c>
      <c r="AC172" s="209" t="s">
        <v>133</v>
      </c>
      <c r="AD172" s="157">
        <v>1000000</v>
      </c>
    </row>
    <row r="173" spans="1:30" s="67" customFormat="1" ht="70.5" customHeight="1" x14ac:dyDescent="0.2">
      <c r="A173" s="241">
        <v>149</v>
      </c>
      <c r="B173" s="191" t="s">
        <v>1109</v>
      </c>
      <c r="C173" s="191" t="s">
        <v>1106</v>
      </c>
      <c r="D173" s="191" t="s">
        <v>1143</v>
      </c>
      <c r="E173" s="191" t="s">
        <v>320</v>
      </c>
      <c r="F173" s="31">
        <v>149</v>
      </c>
      <c r="G173" s="191" t="s">
        <v>1036</v>
      </c>
      <c r="H173" s="191" t="s">
        <v>1037</v>
      </c>
      <c r="I173" s="191" t="s">
        <v>134</v>
      </c>
      <c r="J173" s="196" t="s">
        <v>295</v>
      </c>
      <c r="K173" s="196" t="s">
        <v>263</v>
      </c>
      <c r="L173" s="397">
        <v>1</v>
      </c>
      <c r="M173" s="62">
        <v>45000000000</v>
      </c>
      <c r="N173" s="62" t="s">
        <v>353</v>
      </c>
      <c r="O173" s="191" t="s">
        <v>641</v>
      </c>
      <c r="P173" s="196" t="s">
        <v>174</v>
      </c>
      <c r="Q173" s="196" t="s">
        <v>135</v>
      </c>
      <c r="R173" s="202" t="s">
        <v>189</v>
      </c>
      <c r="S173" s="360" t="s">
        <v>189</v>
      </c>
      <c r="T173" s="202" t="s">
        <v>127</v>
      </c>
      <c r="U173" s="157">
        <v>2025000</v>
      </c>
      <c r="V173" s="433" t="s">
        <v>14</v>
      </c>
      <c r="W173" s="157">
        <v>2025000</v>
      </c>
      <c r="X173" s="157">
        <v>0</v>
      </c>
      <c r="Y173" s="191" t="s">
        <v>470</v>
      </c>
      <c r="Z173" s="191" t="s">
        <v>1142</v>
      </c>
      <c r="AA173" s="209" t="s">
        <v>133</v>
      </c>
      <c r="AB173" s="209" t="s">
        <v>133</v>
      </c>
      <c r="AC173" s="209" t="s">
        <v>133</v>
      </c>
      <c r="AD173" s="157">
        <v>2025000</v>
      </c>
    </row>
    <row r="174" spans="1:30" s="67" customFormat="1" ht="53.25" customHeight="1" x14ac:dyDescent="0.2">
      <c r="A174" s="241">
        <v>150</v>
      </c>
      <c r="B174" s="191" t="s">
        <v>1109</v>
      </c>
      <c r="C174" s="191" t="s">
        <v>1106</v>
      </c>
      <c r="D174" s="191" t="s">
        <v>1087</v>
      </c>
      <c r="E174" s="191" t="s">
        <v>320</v>
      </c>
      <c r="F174" s="31">
        <v>150</v>
      </c>
      <c r="G174" s="191" t="s">
        <v>1038</v>
      </c>
      <c r="H174" s="191" t="s">
        <v>1039</v>
      </c>
      <c r="I174" s="191" t="s">
        <v>134</v>
      </c>
      <c r="J174" s="196" t="s">
        <v>295</v>
      </c>
      <c r="K174" s="196" t="s">
        <v>263</v>
      </c>
      <c r="L174" s="397">
        <v>1</v>
      </c>
      <c r="M174" s="62">
        <v>45000000000</v>
      </c>
      <c r="N174" s="62" t="s">
        <v>353</v>
      </c>
      <c r="O174" s="191" t="s">
        <v>641</v>
      </c>
      <c r="P174" s="196" t="s">
        <v>174</v>
      </c>
      <c r="Q174" s="196" t="s">
        <v>135</v>
      </c>
      <c r="R174" s="202" t="s">
        <v>189</v>
      </c>
      <c r="S174" s="403" t="s">
        <v>189</v>
      </c>
      <c r="T174" s="202" t="s">
        <v>127</v>
      </c>
      <c r="U174" s="157">
        <v>5000000</v>
      </c>
      <c r="V174" s="433" t="s">
        <v>14</v>
      </c>
      <c r="W174" s="157">
        <v>5000000</v>
      </c>
      <c r="X174" s="157">
        <v>0</v>
      </c>
      <c r="Y174" s="191" t="s">
        <v>470</v>
      </c>
      <c r="Z174" s="191" t="s">
        <v>1142</v>
      </c>
      <c r="AA174" s="209" t="s">
        <v>133</v>
      </c>
      <c r="AB174" s="209" t="s">
        <v>133</v>
      </c>
      <c r="AC174" s="209" t="s">
        <v>133</v>
      </c>
      <c r="AD174" s="157">
        <v>5000000</v>
      </c>
    </row>
    <row r="175" spans="1:30" s="67" customFormat="1" ht="38.25" x14ac:dyDescent="0.2">
      <c r="A175" s="241">
        <v>151</v>
      </c>
      <c r="B175" s="191" t="s">
        <v>233</v>
      </c>
      <c r="C175" s="191" t="s">
        <v>865</v>
      </c>
      <c r="D175" s="191" t="s">
        <v>234</v>
      </c>
      <c r="E175" s="191" t="s">
        <v>235</v>
      </c>
      <c r="F175" s="31">
        <v>151</v>
      </c>
      <c r="G175" s="191" t="s">
        <v>258</v>
      </c>
      <c r="H175" s="191" t="s">
        <v>259</v>
      </c>
      <c r="I175" s="191" t="s">
        <v>134</v>
      </c>
      <c r="J175" s="196">
        <v>876</v>
      </c>
      <c r="K175" s="196" t="s">
        <v>263</v>
      </c>
      <c r="L175" s="397">
        <v>1</v>
      </c>
      <c r="M175" s="62">
        <v>45000000000</v>
      </c>
      <c r="N175" s="62" t="s">
        <v>353</v>
      </c>
      <c r="O175" s="191" t="s">
        <v>146</v>
      </c>
      <c r="P175" s="196" t="s">
        <v>160</v>
      </c>
      <c r="Q175" s="196" t="s">
        <v>257</v>
      </c>
      <c r="R175" s="202" t="s">
        <v>140</v>
      </c>
      <c r="S175" s="202" t="s">
        <v>142</v>
      </c>
      <c r="T175" s="202" t="s">
        <v>463</v>
      </c>
      <c r="U175" s="214">
        <v>7200000</v>
      </c>
      <c r="V175" s="433" t="s">
        <v>14</v>
      </c>
      <c r="W175" s="214">
        <v>900000</v>
      </c>
      <c r="X175" s="214">
        <v>6300000</v>
      </c>
      <c r="Y175" s="191" t="s">
        <v>247</v>
      </c>
      <c r="Z175" s="191" t="s">
        <v>243</v>
      </c>
      <c r="AA175" s="209" t="s">
        <v>133</v>
      </c>
      <c r="AB175" s="209" t="s">
        <v>133</v>
      </c>
      <c r="AC175" s="209" t="s">
        <v>133</v>
      </c>
      <c r="AD175" s="214">
        <v>7200000</v>
      </c>
    </row>
    <row r="176" spans="1:30" s="67" customFormat="1" ht="38.25" x14ac:dyDescent="0.2">
      <c r="A176" s="241">
        <v>152</v>
      </c>
      <c r="B176" s="191" t="s">
        <v>736</v>
      </c>
      <c r="C176" s="191" t="s">
        <v>872</v>
      </c>
      <c r="D176" s="191" t="s">
        <v>737</v>
      </c>
      <c r="E176" s="191" t="s">
        <v>738</v>
      </c>
      <c r="F176" s="31">
        <v>152</v>
      </c>
      <c r="G176" s="191" t="s">
        <v>739</v>
      </c>
      <c r="H176" s="191" t="s">
        <v>740</v>
      </c>
      <c r="I176" s="93" t="s">
        <v>134</v>
      </c>
      <c r="J176" s="199" t="s">
        <v>295</v>
      </c>
      <c r="K176" s="197" t="s">
        <v>263</v>
      </c>
      <c r="L176" s="404">
        <v>1</v>
      </c>
      <c r="M176" s="47">
        <v>45000000000</v>
      </c>
      <c r="N176" s="47" t="s">
        <v>353</v>
      </c>
      <c r="O176" s="191" t="s">
        <v>146</v>
      </c>
      <c r="P176" s="196" t="s">
        <v>171</v>
      </c>
      <c r="Q176" s="196" t="s">
        <v>135</v>
      </c>
      <c r="R176" s="202" t="s">
        <v>140</v>
      </c>
      <c r="S176" s="202" t="s">
        <v>144</v>
      </c>
      <c r="T176" s="202" t="s">
        <v>127</v>
      </c>
      <c r="U176" s="214">
        <v>4000000</v>
      </c>
      <c r="V176" s="433" t="s">
        <v>14</v>
      </c>
      <c r="W176" s="214">
        <v>4000000</v>
      </c>
      <c r="X176" s="214">
        <v>0</v>
      </c>
      <c r="Y176" s="191" t="s">
        <v>136</v>
      </c>
      <c r="Z176" s="191" t="s">
        <v>137</v>
      </c>
      <c r="AA176" s="209" t="s">
        <v>133</v>
      </c>
      <c r="AB176" s="209" t="s">
        <v>133</v>
      </c>
      <c r="AC176" s="162" t="s">
        <v>133</v>
      </c>
      <c r="AD176" s="214">
        <v>4000000</v>
      </c>
    </row>
    <row r="177" spans="1:30" s="67" customFormat="1" ht="72" customHeight="1" x14ac:dyDescent="0.2">
      <c r="A177" s="241">
        <v>153</v>
      </c>
      <c r="B177" s="191" t="s">
        <v>736</v>
      </c>
      <c r="C177" s="191" t="s">
        <v>872</v>
      </c>
      <c r="D177" s="191" t="s">
        <v>741</v>
      </c>
      <c r="E177" s="191" t="s">
        <v>742</v>
      </c>
      <c r="F177" s="31">
        <v>153</v>
      </c>
      <c r="G177" s="191" t="s">
        <v>175</v>
      </c>
      <c r="H177" s="191" t="s">
        <v>176</v>
      </c>
      <c r="I177" s="93" t="s">
        <v>134</v>
      </c>
      <c r="J177" s="199" t="s">
        <v>295</v>
      </c>
      <c r="K177" s="197" t="s">
        <v>263</v>
      </c>
      <c r="L177" s="404">
        <v>1</v>
      </c>
      <c r="M177" s="47">
        <v>45000000000</v>
      </c>
      <c r="N177" s="47" t="s">
        <v>353</v>
      </c>
      <c r="O177" s="200" t="s">
        <v>641</v>
      </c>
      <c r="P177" s="196" t="s">
        <v>174</v>
      </c>
      <c r="Q177" s="196" t="s">
        <v>135</v>
      </c>
      <c r="R177" s="202" t="s">
        <v>140</v>
      </c>
      <c r="S177" s="202" t="s">
        <v>144</v>
      </c>
      <c r="T177" s="202" t="s">
        <v>177</v>
      </c>
      <c r="U177" s="214">
        <v>460000</v>
      </c>
      <c r="V177" s="433" t="s">
        <v>14</v>
      </c>
      <c r="W177" s="214">
        <v>230000</v>
      </c>
      <c r="X177" s="214">
        <v>230000</v>
      </c>
      <c r="Y177" s="191" t="s">
        <v>136</v>
      </c>
      <c r="Z177" s="191" t="s">
        <v>137</v>
      </c>
      <c r="AA177" s="209" t="s">
        <v>133</v>
      </c>
      <c r="AB177" s="209" t="s">
        <v>133</v>
      </c>
      <c r="AC177" s="162" t="s">
        <v>133</v>
      </c>
      <c r="AD177" s="214">
        <v>460000</v>
      </c>
    </row>
    <row r="178" spans="1:30" s="176" customFormat="1" ht="38.25" x14ac:dyDescent="0.2">
      <c r="A178" s="241">
        <v>154</v>
      </c>
      <c r="B178" s="398" t="s">
        <v>764</v>
      </c>
      <c r="C178" s="398" t="s">
        <v>873</v>
      </c>
      <c r="D178" s="398" t="s">
        <v>797</v>
      </c>
      <c r="E178" s="398" t="s">
        <v>771</v>
      </c>
      <c r="F178" s="31">
        <v>154</v>
      </c>
      <c r="G178" s="398" t="s">
        <v>798</v>
      </c>
      <c r="H178" s="398" t="s">
        <v>799</v>
      </c>
      <c r="I178" s="398" t="s">
        <v>134</v>
      </c>
      <c r="J178" s="405" t="s">
        <v>295</v>
      </c>
      <c r="K178" s="405" t="s">
        <v>263</v>
      </c>
      <c r="L178" s="406">
        <v>1</v>
      </c>
      <c r="M178" s="47">
        <v>45000000000</v>
      </c>
      <c r="N178" s="47" t="s">
        <v>353</v>
      </c>
      <c r="O178" s="398" t="s">
        <v>146</v>
      </c>
      <c r="P178" s="399" t="s">
        <v>160</v>
      </c>
      <c r="Q178" s="399" t="s">
        <v>257</v>
      </c>
      <c r="R178" s="360" t="s">
        <v>140</v>
      </c>
      <c r="S178" s="174" t="s">
        <v>144</v>
      </c>
      <c r="T178" s="360" t="s">
        <v>203</v>
      </c>
      <c r="U178" s="226">
        <v>847458</v>
      </c>
      <c r="V178" s="433" t="s">
        <v>14</v>
      </c>
      <c r="W178" s="226">
        <v>333333</v>
      </c>
      <c r="X178" s="226">
        <v>514125</v>
      </c>
      <c r="Y178" s="398" t="s">
        <v>131</v>
      </c>
      <c r="Z178" s="398" t="s">
        <v>767</v>
      </c>
      <c r="AA178" s="401" t="s">
        <v>133</v>
      </c>
      <c r="AB178" s="401" t="s">
        <v>133</v>
      </c>
      <c r="AC178" s="407" t="s">
        <v>133</v>
      </c>
      <c r="AD178" s="226">
        <v>847458</v>
      </c>
    </row>
    <row r="179" spans="1:30" s="102" customFormat="1" ht="38.25" x14ac:dyDescent="0.2">
      <c r="A179" s="241">
        <v>155</v>
      </c>
      <c r="B179" s="191" t="s">
        <v>1109</v>
      </c>
      <c r="C179" s="191" t="s">
        <v>1106</v>
      </c>
      <c r="D179" s="191" t="s">
        <v>1120</v>
      </c>
      <c r="E179" s="191" t="s">
        <v>1122</v>
      </c>
      <c r="F179" s="31">
        <v>155</v>
      </c>
      <c r="G179" s="191" t="s">
        <v>1044</v>
      </c>
      <c r="H179" s="191" t="s">
        <v>1045</v>
      </c>
      <c r="I179" s="191" t="s">
        <v>134</v>
      </c>
      <c r="J179" s="197" t="s">
        <v>295</v>
      </c>
      <c r="K179" s="197" t="s">
        <v>263</v>
      </c>
      <c r="L179" s="404">
        <v>1</v>
      </c>
      <c r="M179" s="47">
        <v>45000000000</v>
      </c>
      <c r="N179" s="47" t="s">
        <v>353</v>
      </c>
      <c r="O179" s="191" t="s">
        <v>641</v>
      </c>
      <c r="P179" s="196" t="s">
        <v>174</v>
      </c>
      <c r="Q179" s="196" t="s">
        <v>135</v>
      </c>
      <c r="R179" s="202" t="s">
        <v>140</v>
      </c>
      <c r="S179" s="174" t="s">
        <v>140</v>
      </c>
      <c r="T179" s="202" t="s">
        <v>127</v>
      </c>
      <c r="U179" s="157">
        <v>630000</v>
      </c>
      <c r="V179" s="433" t="s">
        <v>14</v>
      </c>
      <c r="W179" s="157">
        <v>630000</v>
      </c>
      <c r="X179" s="157">
        <v>0</v>
      </c>
      <c r="Y179" s="191" t="s">
        <v>136</v>
      </c>
      <c r="Z179" s="191" t="s">
        <v>137</v>
      </c>
      <c r="AA179" s="209" t="s">
        <v>133</v>
      </c>
      <c r="AB179" s="209" t="s">
        <v>133</v>
      </c>
      <c r="AC179" s="162" t="s">
        <v>133</v>
      </c>
      <c r="AD179" s="157">
        <v>630000</v>
      </c>
    </row>
    <row r="180" spans="1:30" s="102" customFormat="1" ht="40.5" customHeight="1" x14ac:dyDescent="0.2">
      <c r="A180" s="241">
        <v>156</v>
      </c>
      <c r="B180" s="191" t="s">
        <v>191</v>
      </c>
      <c r="C180" s="191" t="s">
        <v>864</v>
      </c>
      <c r="D180" s="191" t="s">
        <v>192</v>
      </c>
      <c r="E180" s="191" t="s">
        <v>193</v>
      </c>
      <c r="F180" s="31">
        <v>156</v>
      </c>
      <c r="G180" s="191" t="s">
        <v>194</v>
      </c>
      <c r="H180" s="191" t="s">
        <v>195</v>
      </c>
      <c r="I180" s="191" t="s">
        <v>196</v>
      </c>
      <c r="J180" s="197" t="s">
        <v>295</v>
      </c>
      <c r="K180" s="197" t="s">
        <v>263</v>
      </c>
      <c r="L180" s="404">
        <v>1</v>
      </c>
      <c r="M180" s="47">
        <v>45000000000</v>
      </c>
      <c r="N180" s="47" t="s">
        <v>353</v>
      </c>
      <c r="O180" s="171" t="s">
        <v>641</v>
      </c>
      <c r="P180" s="196" t="s">
        <v>128</v>
      </c>
      <c r="Q180" s="196" t="s">
        <v>135</v>
      </c>
      <c r="R180" s="202" t="s">
        <v>144</v>
      </c>
      <c r="S180" s="152" t="s">
        <v>143</v>
      </c>
      <c r="T180" s="202" t="s">
        <v>143</v>
      </c>
      <c r="U180" s="214">
        <v>110000</v>
      </c>
      <c r="V180" s="433" t="s">
        <v>14</v>
      </c>
      <c r="W180" s="214">
        <v>110000</v>
      </c>
      <c r="X180" s="214">
        <v>0</v>
      </c>
      <c r="Y180" s="191" t="s">
        <v>166</v>
      </c>
      <c r="Z180" s="191" t="s">
        <v>197</v>
      </c>
      <c r="AA180" s="209" t="s">
        <v>133</v>
      </c>
      <c r="AB180" s="209" t="s">
        <v>133</v>
      </c>
      <c r="AC180" s="162" t="s">
        <v>133</v>
      </c>
      <c r="AD180" s="214">
        <v>110000</v>
      </c>
    </row>
    <row r="181" spans="1:30" s="102" customFormat="1" ht="118.5" customHeight="1" x14ac:dyDescent="0.2">
      <c r="A181" s="241">
        <v>157</v>
      </c>
      <c r="B181" s="191" t="s">
        <v>299</v>
      </c>
      <c r="C181" s="191" t="s">
        <v>866</v>
      </c>
      <c r="D181" s="191" t="s">
        <v>181</v>
      </c>
      <c r="E181" s="191" t="s">
        <v>300</v>
      </c>
      <c r="F181" s="31">
        <v>157</v>
      </c>
      <c r="G181" s="191" t="s">
        <v>301</v>
      </c>
      <c r="H181" s="191" t="s">
        <v>302</v>
      </c>
      <c r="I181" s="191" t="s">
        <v>303</v>
      </c>
      <c r="J181" s="197">
        <v>876</v>
      </c>
      <c r="K181" s="197" t="s">
        <v>263</v>
      </c>
      <c r="L181" s="404">
        <v>1</v>
      </c>
      <c r="M181" s="47">
        <v>45000000000</v>
      </c>
      <c r="N181" s="47" t="s">
        <v>353</v>
      </c>
      <c r="O181" s="171" t="s">
        <v>641</v>
      </c>
      <c r="P181" s="196" t="s">
        <v>174</v>
      </c>
      <c r="Q181" s="196" t="s">
        <v>135</v>
      </c>
      <c r="R181" s="202" t="s">
        <v>144</v>
      </c>
      <c r="S181" s="152" t="s">
        <v>142</v>
      </c>
      <c r="T181" s="202" t="s">
        <v>304</v>
      </c>
      <c r="U181" s="214">
        <v>510000</v>
      </c>
      <c r="V181" s="433" t="s">
        <v>14</v>
      </c>
      <c r="W181" s="214">
        <v>127500</v>
      </c>
      <c r="X181" s="214">
        <v>382500</v>
      </c>
      <c r="Y181" s="191" t="s">
        <v>136</v>
      </c>
      <c r="Z181" s="191" t="s">
        <v>137</v>
      </c>
      <c r="AA181" s="209" t="s">
        <v>133</v>
      </c>
      <c r="AB181" s="209" t="s">
        <v>133</v>
      </c>
      <c r="AC181" s="162" t="s">
        <v>133</v>
      </c>
      <c r="AD181" s="214">
        <v>510000</v>
      </c>
    </row>
    <row r="182" spans="1:30" s="102" customFormat="1" ht="69.75" customHeight="1" x14ac:dyDescent="0.2">
      <c r="A182" s="241">
        <v>158</v>
      </c>
      <c r="B182" s="191" t="s">
        <v>318</v>
      </c>
      <c r="C182" s="191" t="s">
        <v>868</v>
      </c>
      <c r="D182" s="191" t="s">
        <v>319</v>
      </c>
      <c r="E182" s="191" t="s">
        <v>320</v>
      </c>
      <c r="F182" s="31">
        <v>158</v>
      </c>
      <c r="G182" s="191" t="s">
        <v>339</v>
      </c>
      <c r="H182" s="191" t="s">
        <v>340</v>
      </c>
      <c r="I182" s="191" t="s">
        <v>336</v>
      </c>
      <c r="J182" s="197">
        <v>876</v>
      </c>
      <c r="K182" s="197" t="s">
        <v>263</v>
      </c>
      <c r="L182" s="404">
        <v>1</v>
      </c>
      <c r="M182" s="47">
        <v>45000000000</v>
      </c>
      <c r="N182" s="47" t="s">
        <v>353</v>
      </c>
      <c r="O182" s="171" t="s">
        <v>146</v>
      </c>
      <c r="P182" s="196" t="s">
        <v>160</v>
      </c>
      <c r="Q182" s="196" t="s">
        <v>257</v>
      </c>
      <c r="R182" s="202" t="s">
        <v>144</v>
      </c>
      <c r="S182" s="152" t="s">
        <v>143</v>
      </c>
      <c r="T182" s="202" t="s">
        <v>127</v>
      </c>
      <c r="U182" s="214">
        <v>1500000</v>
      </c>
      <c r="V182" s="433" t="s">
        <v>14</v>
      </c>
      <c r="W182" s="214">
        <v>1500000</v>
      </c>
      <c r="X182" s="214">
        <v>0</v>
      </c>
      <c r="Y182" s="191" t="s">
        <v>166</v>
      </c>
      <c r="Z182" s="191" t="s">
        <v>137</v>
      </c>
      <c r="AA182" s="209" t="s">
        <v>133</v>
      </c>
      <c r="AB182" s="209" t="s">
        <v>133</v>
      </c>
      <c r="AC182" s="162" t="s">
        <v>133</v>
      </c>
      <c r="AD182" s="214">
        <v>1500000</v>
      </c>
    </row>
    <row r="183" spans="1:30" s="102" customFormat="1" ht="38.25" x14ac:dyDescent="0.2">
      <c r="A183" s="241">
        <v>159</v>
      </c>
      <c r="B183" s="191" t="s">
        <v>318</v>
      </c>
      <c r="C183" s="191" t="s">
        <v>868</v>
      </c>
      <c r="D183" s="191" t="s">
        <v>341</v>
      </c>
      <c r="E183" s="191" t="s">
        <v>320</v>
      </c>
      <c r="F183" s="31">
        <v>159</v>
      </c>
      <c r="G183" s="191" t="s">
        <v>348</v>
      </c>
      <c r="H183" s="191" t="s">
        <v>349</v>
      </c>
      <c r="I183" s="191" t="s">
        <v>134</v>
      </c>
      <c r="J183" s="197">
        <v>876</v>
      </c>
      <c r="K183" s="197" t="s">
        <v>263</v>
      </c>
      <c r="L183" s="404">
        <v>1</v>
      </c>
      <c r="M183" s="47">
        <v>45000000000</v>
      </c>
      <c r="N183" s="47" t="s">
        <v>353</v>
      </c>
      <c r="O183" s="191" t="s">
        <v>146</v>
      </c>
      <c r="P183" s="196" t="s">
        <v>160</v>
      </c>
      <c r="Q183" s="196" t="s">
        <v>257</v>
      </c>
      <c r="R183" s="202" t="s">
        <v>144</v>
      </c>
      <c r="S183" s="152" t="s">
        <v>143</v>
      </c>
      <c r="T183" s="202" t="s">
        <v>127</v>
      </c>
      <c r="U183" s="214">
        <v>1800000</v>
      </c>
      <c r="V183" s="433" t="s">
        <v>14</v>
      </c>
      <c r="W183" s="214">
        <v>1800000</v>
      </c>
      <c r="X183" s="214">
        <v>0</v>
      </c>
      <c r="Y183" s="191" t="s">
        <v>166</v>
      </c>
      <c r="Z183" s="191" t="s">
        <v>137</v>
      </c>
      <c r="AA183" s="209" t="s">
        <v>133</v>
      </c>
      <c r="AB183" s="209" t="s">
        <v>133</v>
      </c>
      <c r="AC183" s="197" t="s">
        <v>133</v>
      </c>
      <c r="AD183" s="214">
        <v>1800000</v>
      </c>
    </row>
    <row r="184" spans="1:30" s="102" customFormat="1" ht="38.25" x14ac:dyDescent="0.2">
      <c r="A184" s="241">
        <v>160</v>
      </c>
      <c r="B184" s="191" t="s">
        <v>700</v>
      </c>
      <c r="C184" s="191" t="s">
        <v>871</v>
      </c>
      <c r="D184" s="191" t="s">
        <v>709</v>
      </c>
      <c r="E184" s="191" t="s">
        <v>712</v>
      </c>
      <c r="F184" s="31">
        <v>160</v>
      </c>
      <c r="G184" s="191" t="s">
        <v>713</v>
      </c>
      <c r="H184" s="191" t="s">
        <v>714</v>
      </c>
      <c r="I184" s="191" t="s">
        <v>134</v>
      </c>
      <c r="J184" s="197">
        <v>876</v>
      </c>
      <c r="K184" s="197" t="s">
        <v>263</v>
      </c>
      <c r="L184" s="404">
        <v>1</v>
      </c>
      <c r="M184" s="47">
        <v>45000000000</v>
      </c>
      <c r="N184" s="47" t="s">
        <v>353</v>
      </c>
      <c r="O184" s="170" t="s">
        <v>641</v>
      </c>
      <c r="P184" s="196" t="s">
        <v>128</v>
      </c>
      <c r="Q184" s="196" t="s">
        <v>135</v>
      </c>
      <c r="R184" s="202" t="s">
        <v>144</v>
      </c>
      <c r="S184" s="152" t="s">
        <v>144</v>
      </c>
      <c r="T184" s="202" t="s">
        <v>127</v>
      </c>
      <c r="U184" s="214">
        <v>330000</v>
      </c>
      <c r="V184" s="433" t="s">
        <v>14</v>
      </c>
      <c r="W184" s="214">
        <v>330000</v>
      </c>
      <c r="X184" s="214">
        <v>0</v>
      </c>
      <c r="Y184" s="191" t="s">
        <v>136</v>
      </c>
      <c r="Z184" s="191" t="s">
        <v>137</v>
      </c>
      <c r="AA184" s="209" t="s">
        <v>133</v>
      </c>
      <c r="AB184" s="209" t="s">
        <v>133</v>
      </c>
      <c r="AC184" s="162" t="s">
        <v>133</v>
      </c>
      <c r="AD184" s="214">
        <v>330000</v>
      </c>
    </row>
    <row r="185" spans="1:30" s="102" customFormat="1" ht="38.25" x14ac:dyDescent="0.2">
      <c r="A185" s="241">
        <v>161</v>
      </c>
      <c r="B185" s="191" t="s">
        <v>736</v>
      </c>
      <c r="C185" s="191" t="s">
        <v>872</v>
      </c>
      <c r="D185" s="191" t="s">
        <v>181</v>
      </c>
      <c r="E185" s="191" t="s">
        <v>182</v>
      </c>
      <c r="F185" s="31">
        <v>161</v>
      </c>
      <c r="G185" s="191" t="s">
        <v>185</v>
      </c>
      <c r="H185" s="191" t="s">
        <v>186</v>
      </c>
      <c r="I185" s="191" t="s">
        <v>134</v>
      </c>
      <c r="J185" s="197" t="s">
        <v>295</v>
      </c>
      <c r="K185" s="197" t="s">
        <v>263</v>
      </c>
      <c r="L185" s="404">
        <v>1</v>
      </c>
      <c r="M185" s="47">
        <v>45000000000</v>
      </c>
      <c r="N185" s="47" t="s">
        <v>353</v>
      </c>
      <c r="O185" s="200" t="s">
        <v>641</v>
      </c>
      <c r="P185" s="196" t="s">
        <v>174</v>
      </c>
      <c r="Q185" s="196" t="s">
        <v>135</v>
      </c>
      <c r="R185" s="202" t="s">
        <v>144</v>
      </c>
      <c r="S185" s="152" t="s">
        <v>144</v>
      </c>
      <c r="T185" s="202" t="s">
        <v>142</v>
      </c>
      <c r="U185" s="214">
        <v>1400000</v>
      </c>
      <c r="V185" s="433" t="s">
        <v>14</v>
      </c>
      <c r="W185" s="214">
        <v>1400000</v>
      </c>
      <c r="X185" s="214">
        <v>0</v>
      </c>
      <c r="Y185" s="191" t="s">
        <v>136</v>
      </c>
      <c r="Z185" s="191" t="s">
        <v>137</v>
      </c>
      <c r="AA185" s="209" t="s">
        <v>133</v>
      </c>
      <c r="AB185" s="209" t="s">
        <v>133</v>
      </c>
      <c r="AC185" s="162" t="s">
        <v>133</v>
      </c>
      <c r="AD185" s="214">
        <v>1400000</v>
      </c>
    </row>
    <row r="186" spans="1:30" s="102" customFormat="1" ht="38.25" x14ac:dyDescent="0.2">
      <c r="A186" s="241">
        <v>162</v>
      </c>
      <c r="B186" s="191" t="s">
        <v>736</v>
      </c>
      <c r="C186" s="191" t="s">
        <v>872</v>
      </c>
      <c r="D186" s="191" t="s">
        <v>741</v>
      </c>
      <c r="E186" s="191" t="s">
        <v>742</v>
      </c>
      <c r="F186" s="31">
        <v>162</v>
      </c>
      <c r="G186" s="191" t="s">
        <v>752</v>
      </c>
      <c r="H186" s="191" t="s">
        <v>753</v>
      </c>
      <c r="I186" s="191" t="s">
        <v>134</v>
      </c>
      <c r="J186" s="197" t="s">
        <v>295</v>
      </c>
      <c r="K186" s="197" t="s">
        <v>263</v>
      </c>
      <c r="L186" s="404">
        <v>1</v>
      </c>
      <c r="M186" s="47">
        <v>45000000000</v>
      </c>
      <c r="N186" s="47" t="s">
        <v>353</v>
      </c>
      <c r="O186" s="171" t="s">
        <v>146</v>
      </c>
      <c r="P186" s="196" t="s">
        <v>171</v>
      </c>
      <c r="Q186" s="196" t="s">
        <v>135</v>
      </c>
      <c r="R186" s="202" t="s">
        <v>144</v>
      </c>
      <c r="S186" s="152" t="s">
        <v>142</v>
      </c>
      <c r="T186" s="202" t="s">
        <v>127</v>
      </c>
      <c r="U186" s="214">
        <v>4000000</v>
      </c>
      <c r="V186" s="433" t="s">
        <v>14</v>
      </c>
      <c r="W186" s="214">
        <v>4000000</v>
      </c>
      <c r="X186" s="214">
        <v>0</v>
      </c>
      <c r="Y186" s="191" t="s">
        <v>136</v>
      </c>
      <c r="Z186" s="191" t="s">
        <v>137</v>
      </c>
      <c r="AA186" s="209" t="s">
        <v>133</v>
      </c>
      <c r="AB186" s="209" t="s">
        <v>133</v>
      </c>
      <c r="AC186" s="162" t="s">
        <v>133</v>
      </c>
      <c r="AD186" s="214">
        <v>4000000</v>
      </c>
    </row>
    <row r="187" spans="1:30" s="102" customFormat="1" ht="38.25" x14ac:dyDescent="0.2">
      <c r="A187" s="241">
        <v>163</v>
      </c>
      <c r="B187" s="398" t="s">
        <v>764</v>
      </c>
      <c r="C187" s="398" t="s">
        <v>873</v>
      </c>
      <c r="D187" s="398" t="s">
        <v>797</v>
      </c>
      <c r="E187" s="398" t="s">
        <v>771</v>
      </c>
      <c r="F187" s="31">
        <v>163</v>
      </c>
      <c r="G187" s="398" t="s">
        <v>800</v>
      </c>
      <c r="H187" s="398" t="s">
        <v>801</v>
      </c>
      <c r="I187" s="398" t="s">
        <v>134</v>
      </c>
      <c r="J187" s="405" t="s">
        <v>295</v>
      </c>
      <c r="K187" s="405" t="s">
        <v>263</v>
      </c>
      <c r="L187" s="406">
        <v>1</v>
      </c>
      <c r="M187" s="47">
        <v>45000000000</v>
      </c>
      <c r="N187" s="47" t="s">
        <v>353</v>
      </c>
      <c r="O187" s="200" t="s">
        <v>641</v>
      </c>
      <c r="P187" s="399" t="s">
        <v>174</v>
      </c>
      <c r="Q187" s="399" t="s">
        <v>135</v>
      </c>
      <c r="R187" s="360" t="s">
        <v>144</v>
      </c>
      <c r="S187" s="174" t="s">
        <v>142</v>
      </c>
      <c r="T187" s="360" t="s">
        <v>127</v>
      </c>
      <c r="U187" s="226">
        <v>12000000</v>
      </c>
      <c r="V187" s="433" t="s">
        <v>14</v>
      </c>
      <c r="W187" s="226">
        <v>12000000</v>
      </c>
      <c r="X187" s="226">
        <v>0</v>
      </c>
      <c r="Y187" s="398" t="s">
        <v>131</v>
      </c>
      <c r="Z187" s="398" t="s">
        <v>767</v>
      </c>
      <c r="AA187" s="401" t="s">
        <v>133</v>
      </c>
      <c r="AB187" s="401"/>
      <c r="AC187" s="407" t="s">
        <v>133</v>
      </c>
      <c r="AD187" s="226">
        <v>12000000</v>
      </c>
    </row>
    <row r="188" spans="1:30" s="102" customFormat="1" ht="51" x14ac:dyDescent="0.2">
      <c r="A188" s="241">
        <v>164</v>
      </c>
      <c r="B188" s="191" t="s">
        <v>1109</v>
      </c>
      <c r="C188" s="191" t="s">
        <v>1106</v>
      </c>
      <c r="D188" s="191" t="s">
        <v>1120</v>
      </c>
      <c r="E188" s="191" t="s">
        <v>1122</v>
      </c>
      <c r="F188" s="31">
        <v>164</v>
      </c>
      <c r="G188" s="191" t="s">
        <v>1129</v>
      </c>
      <c r="H188" s="191" t="s">
        <v>1130</v>
      </c>
      <c r="I188" s="191" t="s">
        <v>134</v>
      </c>
      <c r="J188" s="197" t="s">
        <v>295</v>
      </c>
      <c r="K188" s="197" t="s">
        <v>263</v>
      </c>
      <c r="L188" s="404">
        <v>1</v>
      </c>
      <c r="M188" s="47">
        <v>45000000000</v>
      </c>
      <c r="N188" s="47" t="s">
        <v>353</v>
      </c>
      <c r="O188" s="191" t="s">
        <v>146</v>
      </c>
      <c r="P188" s="196" t="s">
        <v>160</v>
      </c>
      <c r="Q188" s="196" t="s">
        <v>135</v>
      </c>
      <c r="R188" s="202" t="s">
        <v>144</v>
      </c>
      <c r="S188" s="174" t="s">
        <v>142</v>
      </c>
      <c r="T188" s="202" t="s">
        <v>127</v>
      </c>
      <c r="U188" s="157">
        <v>1300000</v>
      </c>
      <c r="V188" s="433" t="s">
        <v>14</v>
      </c>
      <c r="W188" s="157">
        <v>1300000</v>
      </c>
      <c r="X188" s="157">
        <v>0</v>
      </c>
      <c r="Y188" s="191" t="s">
        <v>136</v>
      </c>
      <c r="Z188" s="191" t="s">
        <v>137</v>
      </c>
      <c r="AA188" s="209" t="s">
        <v>133</v>
      </c>
      <c r="AB188" s="209" t="s">
        <v>133</v>
      </c>
      <c r="AC188" s="162" t="s">
        <v>133</v>
      </c>
      <c r="AD188" s="157">
        <v>1300000</v>
      </c>
    </row>
    <row r="189" spans="1:30" s="102" customFormat="1" ht="38.25" x14ac:dyDescent="0.2">
      <c r="A189" s="241">
        <v>165</v>
      </c>
      <c r="B189" s="191" t="s">
        <v>1109</v>
      </c>
      <c r="C189" s="191" t="s">
        <v>1106</v>
      </c>
      <c r="D189" s="191" t="s">
        <v>1120</v>
      </c>
      <c r="E189" s="191" t="s">
        <v>1122</v>
      </c>
      <c r="F189" s="31">
        <v>165</v>
      </c>
      <c r="G189" s="191" t="s">
        <v>1137</v>
      </c>
      <c r="H189" s="191" t="s">
        <v>1138</v>
      </c>
      <c r="I189" s="191" t="s">
        <v>134</v>
      </c>
      <c r="J189" s="197" t="s">
        <v>295</v>
      </c>
      <c r="K189" s="197" t="s">
        <v>263</v>
      </c>
      <c r="L189" s="404">
        <v>1</v>
      </c>
      <c r="M189" s="47">
        <v>45000000000</v>
      </c>
      <c r="N189" s="47" t="s">
        <v>353</v>
      </c>
      <c r="O189" s="191" t="s">
        <v>146</v>
      </c>
      <c r="P189" s="196" t="s">
        <v>160</v>
      </c>
      <c r="Q189" s="196" t="s">
        <v>135</v>
      </c>
      <c r="R189" s="202" t="s">
        <v>144</v>
      </c>
      <c r="S189" s="174" t="s">
        <v>142</v>
      </c>
      <c r="T189" s="202" t="s">
        <v>127</v>
      </c>
      <c r="U189" s="157">
        <v>593000</v>
      </c>
      <c r="V189" s="433" t="s">
        <v>14</v>
      </c>
      <c r="W189" s="157">
        <v>593000</v>
      </c>
      <c r="X189" s="157">
        <v>0</v>
      </c>
      <c r="Y189" s="191" t="s">
        <v>136</v>
      </c>
      <c r="Z189" s="191" t="s">
        <v>137</v>
      </c>
      <c r="AA189" s="209" t="s">
        <v>133</v>
      </c>
      <c r="AB189" s="209" t="s">
        <v>133</v>
      </c>
      <c r="AC189" s="162" t="s">
        <v>133</v>
      </c>
      <c r="AD189" s="157">
        <v>593000</v>
      </c>
    </row>
    <row r="190" spans="1:30" s="102" customFormat="1" ht="38.25" x14ac:dyDescent="0.2">
      <c r="A190" s="241">
        <v>166</v>
      </c>
      <c r="B190" s="191" t="s">
        <v>1109</v>
      </c>
      <c r="C190" s="191" t="s">
        <v>1106</v>
      </c>
      <c r="D190" s="191" t="s">
        <v>1087</v>
      </c>
      <c r="E190" s="191" t="s">
        <v>1141</v>
      </c>
      <c r="F190" s="31">
        <v>166</v>
      </c>
      <c r="G190" s="191" t="s">
        <v>1030</v>
      </c>
      <c r="H190" s="191" t="s">
        <v>1031</v>
      </c>
      <c r="I190" s="191" t="s">
        <v>134</v>
      </c>
      <c r="J190" s="197" t="s">
        <v>295</v>
      </c>
      <c r="K190" s="197" t="s">
        <v>263</v>
      </c>
      <c r="L190" s="404">
        <v>1</v>
      </c>
      <c r="M190" s="47">
        <v>45000000000</v>
      </c>
      <c r="N190" s="47" t="s">
        <v>353</v>
      </c>
      <c r="O190" s="191" t="s">
        <v>641</v>
      </c>
      <c r="P190" s="196" t="s">
        <v>174</v>
      </c>
      <c r="Q190" s="196" t="s">
        <v>135</v>
      </c>
      <c r="R190" s="202" t="s">
        <v>144</v>
      </c>
      <c r="S190" s="174" t="s">
        <v>144</v>
      </c>
      <c r="T190" s="202" t="s">
        <v>127</v>
      </c>
      <c r="U190" s="157">
        <v>1000000</v>
      </c>
      <c r="V190" s="433" t="s">
        <v>14</v>
      </c>
      <c r="W190" s="157">
        <v>1000000</v>
      </c>
      <c r="X190" s="157">
        <v>0</v>
      </c>
      <c r="Y190" s="191" t="s">
        <v>470</v>
      </c>
      <c r="Z190" s="191" t="s">
        <v>1142</v>
      </c>
      <c r="AA190" s="209" t="s">
        <v>133</v>
      </c>
      <c r="AB190" s="209" t="s">
        <v>133</v>
      </c>
      <c r="AC190" s="162" t="s">
        <v>133</v>
      </c>
      <c r="AD190" s="157">
        <v>1000000</v>
      </c>
    </row>
    <row r="191" spans="1:30" s="102" customFormat="1" ht="76.5" x14ac:dyDescent="0.2">
      <c r="A191" s="241">
        <v>167</v>
      </c>
      <c r="B191" s="191" t="s">
        <v>351</v>
      </c>
      <c r="C191" s="191" t="s">
        <v>867</v>
      </c>
      <c r="D191" s="191" t="s">
        <v>150</v>
      </c>
      <c r="E191" s="191" t="s">
        <v>622</v>
      </c>
      <c r="F191" s="31">
        <v>167</v>
      </c>
      <c r="G191" s="191" t="s">
        <v>620</v>
      </c>
      <c r="H191" s="191" t="s">
        <v>621</v>
      </c>
      <c r="I191" s="191" t="s">
        <v>623</v>
      </c>
      <c r="J191" s="197" t="s">
        <v>295</v>
      </c>
      <c r="K191" s="197" t="s">
        <v>263</v>
      </c>
      <c r="L191" s="404">
        <v>1</v>
      </c>
      <c r="M191" s="47">
        <v>45000000000</v>
      </c>
      <c r="N191" s="47" t="s">
        <v>353</v>
      </c>
      <c r="O191" s="191" t="s">
        <v>641</v>
      </c>
      <c r="P191" s="402" t="s">
        <v>174</v>
      </c>
      <c r="Q191" s="196" t="s">
        <v>135</v>
      </c>
      <c r="R191" s="202" t="s">
        <v>142</v>
      </c>
      <c r="S191" s="152" t="s">
        <v>142</v>
      </c>
      <c r="T191" s="202" t="s">
        <v>142</v>
      </c>
      <c r="U191" s="214">
        <v>2118644.0699999998</v>
      </c>
      <c r="V191" s="433" t="s">
        <v>14</v>
      </c>
      <c r="W191" s="214">
        <v>2118644.0699999998</v>
      </c>
      <c r="X191" s="214">
        <v>0</v>
      </c>
      <c r="Y191" s="191" t="s">
        <v>130</v>
      </c>
      <c r="Z191" s="191" t="s">
        <v>624</v>
      </c>
      <c r="AA191" s="209" t="s">
        <v>133</v>
      </c>
      <c r="AB191" s="209" t="s">
        <v>133</v>
      </c>
      <c r="AC191" s="162" t="s">
        <v>133</v>
      </c>
      <c r="AD191" s="214">
        <v>2118644.0699999998</v>
      </c>
    </row>
    <row r="192" spans="1:30" s="102" customFormat="1" ht="38.25" x14ac:dyDescent="0.2">
      <c r="A192" s="241">
        <v>168</v>
      </c>
      <c r="B192" s="191" t="s">
        <v>318</v>
      </c>
      <c r="C192" s="191" t="s">
        <v>868</v>
      </c>
      <c r="D192" s="191" t="s">
        <v>319</v>
      </c>
      <c r="E192" s="191" t="s">
        <v>320</v>
      </c>
      <c r="F192" s="31">
        <v>168</v>
      </c>
      <c r="G192" s="191" t="s">
        <v>321</v>
      </c>
      <c r="H192" s="191" t="s">
        <v>322</v>
      </c>
      <c r="I192" s="191" t="s">
        <v>134</v>
      </c>
      <c r="J192" s="197">
        <v>876</v>
      </c>
      <c r="K192" s="197" t="s">
        <v>263</v>
      </c>
      <c r="L192" s="404">
        <v>1</v>
      </c>
      <c r="M192" s="47">
        <v>45000000000</v>
      </c>
      <c r="N192" s="47" t="s">
        <v>353</v>
      </c>
      <c r="O192" s="191" t="s">
        <v>641</v>
      </c>
      <c r="P192" s="402" t="s">
        <v>174</v>
      </c>
      <c r="Q192" s="196" t="s">
        <v>135</v>
      </c>
      <c r="R192" s="202" t="s">
        <v>142</v>
      </c>
      <c r="S192" s="152" t="s">
        <v>142</v>
      </c>
      <c r="T192" s="202" t="s">
        <v>142</v>
      </c>
      <c r="U192" s="214">
        <v>2358784</v>
      </c>
      <c r="V192" s="433" t="s">
        <v>14</v>
      </c>
      <c r="W192" s="214">
        <v>2358784</v>
      </c>
      <c r="X192" s="214">
        <v>0</v>
      </c>
      <c r="Y192" s="191" t="s">
        <v>166</v>
      </c>
      <c r="Z192" s="191" t="s">
        <v>137</v>
      </c>
      <c r="AA192" s="209" t="s">
        <v>133</v>
      </c>
      <c r="AB192" s="209" t="s">
        <v>133</v>
      </c>
      <c r="AC192" s="162" t="s">
        <v>133</v>
      </c>
      <c r="AD192" s="214">
        <v>2358784</v>
      </c>
    </row>
    <row r="193" spans="1:31" s="102" customFormat="1" ht="89.25" x14ac:dyDescent="0.2">
      <c r="A193" s="241">
        <v>169</v>
      </c>
      <c r="B193" s="191" t="s">
        <v>674</v>
      </c>
      <c r="C193" s="191" t="s">
        <v>677</v>
      </c>
      <c r="D193" s="191" t="s">
        <v>692</v>
      </c>
      <c r="E193" s="191" t="s">
        <v>675</v>
      </c>
      <c r="F193" s="31">
        <v>169</v>
      </c>
      <c r="G193" s="191" t="s">
        <v>676</v>
      </c>
      <c r="H193" s="191" t="s">
        <v>862</v>
      </c>
      <c r="I193" s="191" t="s">
        <v>134</v>
      </c>
      <c r="J193" s="197" t="s">
        <v>295</v>
      </c>
      <c r="K193" s="197" t="s">
        <v>263</v>
      </c>
      <c r="L193" s="404">
        <v>1</v>
      </c>
      <c r="M193" s="47">
        <v>45000000000</v>
      </c>
      <c r="N193" s="47" t="s">
        <v>353</v>
      </c>
      <c r="O193" s="200" t="s">
        <v>641</v>
      </c>
      <c r="P193" s="196" t="s">
        <v>128</v>
      </c>
      <c r="Q193" s="196" t="s">
        <v>135</v>
      </c>
      <c r="R193" s="202" t="s">
        <v>142</v>
      </c>
      <c r="S193" s="152" t="s">
        <v>127</v>
      </c>
      <c r="T193" s="202" t="s">
        <v>127</v>
      </c>
      <c r="U193" s="214">
        <v>466000</v>
      </c>
      <c r="V193" s="433" t="s">
        <v>14</v>
      </c>
      <c r="W193" s="214">
        <v>466000</v>
      </c>
      <c r="X193" s="214">
        <v>0</v>
      </c>
      <c r="Y193" s="191" t="s">
        <v>136</v>
      </c>
      <c r="Z193" s="191" t="s">
        <v>197</v>
      </c>
      <c r="AA193" s="209" t="s">
        <v>133</v>
      </c>
      <c r="AB193" s="209" t="s">
        <v>133</v>
      </c>
      <c r="AC193" s="162" t="s">
        <v>133</v>
      </c>
      <c r="AD193" s="214">
        <v>466000</v>
      </c>
    </row>
    <row r="194" spans="1:31" s="102" customFormat="1" ht="38.25" x14ac:dyDescent="0.2">
      <c r="A194" s="241">
        <v>170</v>
      </c>
      <c r="B194" s="191" t="s">
        <v>700</v>
      </c>
      <c r="C194" s="191" t="s">
        <v>871</v>
      </c>
      <c r="D194" s="191" t="s">
        <v>709</v>
      </c>
      <c r="E194" s="191" t="s">
        <v>702</v>
      </c>
      <c r="F194" s="31">
        <v>170</v>
      </c>
      <c r="G194" s="191" t="s">
        <v>710</v>
      </c>
      <c r="H194" s="191" t="s">
        <v>711</v>
      </c>
      <c r="I194" s="191" t="s">
        <v>134</v>
      </c>
      <c r="J194" s="197">
        <v>876</v>
      </c>
      <c r="K194" s="197" t="s">
        <v>263</v>
      </c>
      <c r="L194" s="404">
        <v>1</v>
      </c>
      <c r="M194" s="47">
        <v>45000000000</v>
      </c>
      <c r="N194" s="47" t="s">
        <v>353</v>
      </c>
      <c r="O194" s="170" t="s">
        <v>641</v>
      </c>
      <c r="P194" s="196" t="s">
        <v>128</v>
      </c>
      <c r="Q194" s="196" t="s">
        <v>135</v>
      </c>
      <c r="R194" s="202" t="s">
        <v>142</v>
      </c>
      <c r="S194" s="152" t="s">
        <v>143</v>
      </c>
      <c r="T194" s="202" t="s">
        <v>127</v>
      </c>
      <c r="U194" s="214">
        <v>200000</v>
      </c>
      <c r="V194" s="433" t="s">
        <v>14</v>
      </c>
      <c r="W194" s="214">
        <v>200000</v>
      </c>
      <c r="X194" s="214">
        <v>0</v>
      </c>
      <c r="Y194" s="191" t="s">
        <v>136</v>
      </c>
      <c r="Z194" s="191" t="s">
        <v>137</v>
      </c>
      <c r="AA194" s="209" t="s">
        <v>133</v>
      </c>
      <c r="AB194" s="209" t="s">
        <v>133</v>
      </c>
      <c r="AC194" s="162" t="s">
        <v>133</v>
      </c>
      <c r="AD194" s="214">
        <v>200000</v>
      </c>
    </row>
    <row r="195" spans="1:31" s="102" customFormat="1" ht="38.25" x14ac:dyDescent="0.2">
      <c r="A195" s="241">
        <v>171</v>
      </c>
      <c r="B195" s="191" t="s">
        <v>1109</v>
      </c>
      <c r="C195" s="191" t="s">
        <v>1106</v>
      </c>
      <c r="D195" s="191" t="s">
        <v>1093</v>
      </c>
      <c r="E195" s="191" t="s">
        <v>1110</v>
      </c>
      <c r="F195" s="31">
        <v>171</v>
      </c>
      <c r="G195" s="191" t="s">
        <v>1111</v>
      </c>
      <c r="H195" s="191" t="s">
        <v>1112</v>
      </c>
      <c r="I195" s="313" t="s">
        <v>134</v>
      </c>
      <c r="J195" s="408" t="s">
        <v>295</v>
      </c>
      <c r="K195" s="197" t="s">
        <v>263</v>
      </c>
      <c r="L195" s="404">
        <v>1</v>
      </c>
      <c r="M195" s="47">
        <v>45000000000</v>
      </c>
      <c r="N195" s="47" t="s">
        <v>353</v>
      </c>
      <c r="O195" s="328" t="s">
        <v>641</v>
      </c>
      <c r="P195" s="196" t="s">
        <v>128</v>
      </c>
      <c r="Q195" s="196" t="s">
        <v>135</v>
      </c>
      <c r="R195" s="202" t="s">
        <v>142</v>
      </c>
      <c r="S195" s="152" t="s">
        <v>142</v>
      </c>
      <c r="T195" s="202" t="s">
        <v>304</v>
      </c>
      <c r="U195" s="157">
        <v>462000</v>
      </c>
      <c r="V195" s="433" t="s">
        <v>14</v>
      </c>
      <c r="W195" s="157">
        <v>462000</v>
      </c>
      <c r="X195" s="157">
        <v>0</v>
      </c>
      <c r="Y195" s="191" t="s">
        <v>136</v>
      </c>
      <c r="Z195" s="191" t="s">
        <v>137</v>
      </c>
      <c r="AA195" s="209" t="s">
        <v>133</v>
      </c>
      <c r="AB195" s="209" t="s">
        <v>133</v>
      </c>
      <c r="AC195" s="162" t="s">
        <v>133</v>
      </c>
      <c r="AD195" s="157">
        <v>462000</v>
      </c>
    </row>
    <row r="196" spans="1:31" s="102" customFormat="1" ht="51" x14ac:dyDescent="0.2">
      <c r="A196" s="241">
        <v>172</v>
      </c>
      <c r="B196" s="409">
        <v>166</v>
      </c>
      <c r="C196" s="409" t="s">
        <v>637</v>
      </c>
      <c r="D196" s="409" t="s">
        <v>181</v>
      </c>
      <c r="E196" s="409" t="s">
        <v>638</v>
      </c>
      <c r="F196" s="31">
        <v>172</v>
      </c>
      <c r="G196" s="409"/>
      <c r="H196" s="191" t="s">
        <v>639</v>
      </c>
      <c r="I196" s="409" t="s">
        <v>640</v>
      </c>
      <c r="J196" s="410" t="s">
        <v>295</v>
      </c>
      <c r="K196" s="197" t="s">
        <v>263</v>
      </c>
      <c r="L196" s="404">
        <v>1</v>
      </c>
      <c r="M196" s="47">
        <v>45000000000</v>
      </c>
      <c r="N196" s="47" t="s">
        <v>353</v>
      </c>
      <c r="O196" s="409" t="s">
        <v>641</v>
      </c>
      <c r="P196" s="402" t="s">
        <v>128</v>
      </c>
      <c r="Q196" s="402" t="s">
        <v>135</v>
      </c>
      <c r="R196" s="411" t="s">
        <v>143</v>
      </c>
      <c r="S196" s="63" t="s">
        <v>143</v>
      </c>
      <c r="T196" s="411" t="s">
        <v>127</v>
      </c>
      <c r="U196" s="214">
        <v>2000000</v>
      </c>
      <c r="V196" s="433" t="s">
        <v>14</v>
      </c>
      <c r="W196" s="214">
        <v>2000000</v>
      </c>
      <c r="X196" s="214">
        <v>0</v>
      </c>
      <c r="Y196" s="409" t="s">
        <v>136</v>
      </c>
      <c r="Z196" s="409" t="s">
        <v>642</v>
      </c>
      <c r="AA196" s="402"/>
      <c r="AB196" s="402"/>
      <c r="AC196" s="410"/>
      <c r="AD196" s="214">
        <v>2000000</v>
      </c>
    </row>
    <row r="197" spans="1:31" s="102" customFormat="1" ht="38.25" x14ac:dyDescent="0.2">
      <c r="A197" s="241">
        <v>173</v>
      </c>
      <c r="B197" s="409">
        <v>166</v>
      </c>
      <c r="C197" s="409" t="s">
        <v>637</v>
      </c>
      <c r="D197" s="409" t="s">
        <v>181</v>
      </c>
      <c r="E197" s="409" t="s">
        <v>638</v>
      </c>
      <c r="F197" s="31">
        <v>173</v>
      </c>
      <c r="G197" s="409"/>
      <c r="H197" s="191" t="s">
        <v>643</v>
      </c>
      <c r="I197" s="409" t="s">
        <v>640</v>
      </c>
      <c r="J197" s="410" t="s">
        <v>295</v>
      </c>
      <c r="K197" s="197" t="s">
        <v>263</v>
      </c>
      <c r="L197" s="404">
        <v>1</v>
      </c>
      <c r="M197" s="47">
        <v>45000000000</v>
      </c>
      <c r="N197" s="47" t="s">
        <v>353</v>
      </c>
      <c r="O197" s="409" t="s">
        <v>641</v>
      </c>
      <c r="P197" s="402" t="s">
        <v>128</v>
      </c>
      <c r="Q197" s="402" t="s">
        <v>135</v>
      </c>
      <c r="R197" s="278" t="s">
        <v>143</v>
      </c>
      <c r="S197" s="63" t="s">
        <v>143</v>
      </c>
      <c r="T197" s="411" t="s">
        <v>127</v>
      </c>
      <c r="U197" s="214">
        <v>4000000</v>
      </c>
      <c r="V197" s="433" t="s">
        <v>14</v>
      </c>
      <c r="W197" s="214">
        <v>4000000</v>
      </c>
      <c r="X197" s="214">
        <v>0</v>
      </c>
      <c r="Y197" s="409" t="s">
        <v>136</v>
      </c>
      <c r="Z197" s="409" t="s">
        <v>642</v>
      </c>
      <c r="AA197" s="402"/>
      <c r="AB197" s="402"/>
      <c r="AC197" s="410"/>
      <c r="AD197" s="214">
        <v>4000000</v>
      </c>
    </row>
    <row r="198" spans="1:31" s="131" customFormat="1" ht="39.75" customHeight="1" x14ac:dyDescent="0.2">
      <c r="A198" s="241">
        <v>174</v>
      </c>
      <c r="B198" s="191" t="s">
        <v>736</v>
      </c>
      <c r="C198" s="191" t="s">
        <v>872</v>
      </c>
      <c r="D198" s="191" t="s">
        <v>741</v>
      </c>
      <c r="E198" s="191" t="s">
        <v>742</v>
      </c>
      <c r="F198" s="31">
        <v>174</v>
      </c>
      <c r="G198" s="191" t="s">
        <v>172</v>
      </c>
      <c r="H198" s="191" t="s">
        <v>173</v>
      </c>
      <c r="I198" s="191" t="s">
        <v>134</v>
      </c>
      <c r="J198" s="197" t="s">
        <v>295</v>
      </c>
      <c r="K198" s="197" t="s">
        <v>263</v>
      </c>
      <c r="L198" s="404">
        <v>1</v>
      </c>
      <c r="M198" s="47">
        <v>45000000000</v>
      </c>
      <c r="N198" s="47" t="s">
        <v>353</v>
      </c>
      <c r="O198" s="200" t="s">
        <v>641</v>
      </c>
      <c r="P198" s="196" t="s">
        <v>174</v>
      </c>
      <c r="Q198" s="196" t="s">
        <v>135</v>
      </c>
      <c r="R198" s="412" t="s">
        <v>127</v>
      </c>
      <c r="S198" s="152" t="s">
        <v>127</v>
      </c>
      <c r="T198" s="412" t="s">
        <v>177</v>
      </c>
      <c r="U198" s="214">
        <v>30000</v>
      </c>
      <c r="V198" s="433" t="s">
        <v>14</v>
      </c>
      <c r="W198" s="214">
        <v>30000</v>
      </c>
      <c r="X198" s="214">
        <v>0</v>
      </c>
      <c r="Y198" s="191" t="s">
        <v>136</v>
      </c>
      <c r="Z198" s="191" t="s">
        <v>137</v>
      </c>
      <c r="AA198" s="209" t="s">
        <v>133</v>
      </c>
      <c r="AB198" s="209" t="s">
        <v>133</v>
      </c>
      <c r="AC198" s="162" t="s">
        <v>133</v>
      </c>
      <c r="AD198" s="214">
        <v>30000</v>
      </c>
    </row>
    <row r="199" spans="1:31" s="102" customFormat="1" ht="39.75" customHeight="1" x14ac:dyDescent="0.2">
      <c r="A199" s="241">
        <v>175</v>
      </c>
      <c r="B199" s="191" t="s">
        <v>1109</v>
      </c>
      <c r="C199" s="191" t="s">
        <v>1106</v>
      </c>
      <c r="D199" s="191" t="s">
        <v>1116</v>
      </c>
      <c r="E199" s="191" t="s">
        <v>1110</v>
      </c>
      <c r="F199" s="31">
        <v>175</v>
      </c>
      <c r="G199" s="191" t="s">
        <v>1048</v>
      </c>
      <c r="H199" s="191" t="s">
        <v>1049</v>
      </c>
      <c r="I199" s="191" t="s">
        <v>134</v>
      </c>
      <c r="J199" s="197" t="s">
        <v>295</v>
      </c>
      <c r="K199" s="197" t="s">
        <v>263</v>
      </c>
      <c r="L199" s="404">
        <v>1</v>
      </c>
      <c r="M199" s="47">
        <v>45000000000</v>
      </c>
      <c r="N199" s="47" t="s">
        <v>353</v>
      </c>
      <c r="O199" s="191" t="s">
        <v>641</v>
      </c>
      <c r="P199" s="196" t="s">
        <v>174</v>
      </c>
      <c r="Q199" s="196" t="s">
        <v>135</v>
      </c>
      <c r="R199" s="122" t="s">
        <v>127</v>
      </c>
      <c r="S199" s="174" t="s">
        <v>203</v>
      </c>
      <c r="T199" s="152" t="s">
        <v>177</v>
      </c>
      <c r="U199" s="157">
        <v>546000</v>
      </c>
      <c r="V199" s="433" t="s">
        <v>14</v>
      </c>
      <c r="W199" s="157">
        <v>0</v>
      </c>
      <c r="X199" s="157">
        <v>546000</v>
      </c>
      <c r="Y199" s="191" t="s">
        <v>470</v>
      </c>
      <c r="Z199" s="191" t="s">
        <v>1142</v>
      </c>
      <c r="AA199" s="209" t="s">
        <v>133</v>
      </c>
      <c r="AB199" s="209" t="s">
        <v>133</v>
      </c>
      <c r="AC199" s="162" t="s">
        <v>133</v>
      </c>
      <c r="AD199" s="157">
        <v>546000</v>
      </c>
    </row>
    <row r="200" spans="1:31" ht="21" customHeight="1" x14ac:dyDescent="0.2">
      <c r="A200" s="177" t="s">
        <v>17</v>
      </c>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2"/>
    </row>
    <row r="201" spans="1:31" ht="21" customHeight="1" x14ac:dyDescent="0.2">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433" t="s">
        <v>14</v>
      </c>
      <c r="W201" s="237"/>
      <c r="X201" s="237"/>
      <c r="Y201" s="237"/>
      <c r="Z201" s="237"/>
      <c r="AA201" s="237"/>
      <c r="AB201" s="237"/>
      <c r="AC201" s="237"/>
      <c r="AD201" s="237"/>
    </row>
    <row r="202" spans="1:31" ht="21" customHeight="1" x14ac:dyDescent="0.2">
      <c r="A202" s="181" t="s">
        <v>16</v>
      </c>
      <c r="B202" s="182"/>
      <c r="C202" s="182"/>
      <c r="D202" s="182"/>
      <c r="E202" s="182"/>
      <c r="F202" s="182"/>
      <c r="G202" s="182"/>
      <c r="H202" s="182"/>
      <c r="I202" s="182"/>
      <c r="J202" s="182"/>
      <c r="K202" s="182"/>
      <c r="L202" s="182"/>
      <c r="M202" s="182"/>
      <c r="N202" s="182"/>
      <c r="O202" s="182"/>
      <c r="P202" s="182"/>
      <c r="Q202" s="182"/>
      <c r="R202" s="182"/>
      <c r="S202" s="182"/>
      <c r="T202" s="182"/>
      <c r="U202" s="182"/>
      <c r="V202" s="433"/>
      <c r="W202" s="182"/>
      <c r="X202" s="182"/>
      <c r="Y202" s="182"/>
      <c r="Z202" s="182"/>
      <c r="AA202" s="182"/>
      <c r="AB202" s="182"/>
      <c r="AC202" s="182"/>
      <c r="AD202" s="183"/>
    </row>
    <row r="203" spans="1:31" ht="21" customHeight="1" x14ac:dyDescent="0.2">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433" t="s">
        <v>14</v>
      </c>
      <c r="W203" s="237"/>
      <c r="X203" s="237"/>
      <c r="Y203" s="237"/>
      <c r="Z203" s="237"/>
      <c r="AA203" s="237"/>
      <c r="AB203" s="237"/>
      <c r="AC203" s="237"/>
      <c r="AD203" s="237"/>
    </row>
    <row r="204" spans="1:31" ht="21" customHeight="1" x14ac:dyDescent="0.2">
      <c r="A204" s="231" t="s">
        <v>15</v>
      </c>
      <c r="B204" s="232"/>
      <c r="C204" s="232"/>
      <c r="D204" s="232"/>
      <c r="E204" s="232"/>
      <c r="F204" s="232"/>
      <c r="G204" s="232"/>
      <c r="H204" s="232"/>
      <c r="I204" s="232"/>
      <c r="J204" s="232"/>
      <c r="K204" s="232"/>
      <c r="L204" s="232"/>
      <c r="M204" s="232"/>
      <c r="N204" s="232"/>
      <c r="O204" s="232"/>
      <c r="P204" s="232"/>
      <c r="Q204" s="232"/>
      <c r="R204" s="232"/>
      <c r="S204" s="232"/>
      <c r="T204" s="232"/>
      <c r="U204" s="232"/>
      <c r="V204" s="433"/>
      <c r="W204" s="232"/>
      <c r="X204" s="232"/>
      <c r="Y204" s="232"/>
      <c r="Z204" s="232"/>
      <c r="AA204" s="232"/>
      <c r="AB204" s="232"/>
      <c r="AC204" s="232"/>
      <c r="AD204" s="233"/>
    </row>
    <row r="205" spans="1:31" s="248" customFormat="1" ht="111.75" customHeight="1" x14ac:dyDescent="0.2">
      <c r="A205" s="241">
        <v>176</v>
      </c>
      <c r="B205" s="313" t="s">
        <v>764</v>
      </c>
      <c r="C205" s="160" t="s">
        <v>873</v>
      </c>
      <c r="D205" s="99" t="s">
        <v>803</v>
      </c>
      <c r="E205" s="99" t="s">
        <v>804</v>
      </c>
      <c r="F205" s="31">
        <v>176</v>
      </c>
      <c r="G205" s="314"/>
      <c r="H205" s="316" t="s">
        <v>838</v>
      </c>
      <c r="I205" s="132" t="s">
        <v>1211</v>
      </c>
      <c r="J205" s="413">
        <v>796</v>
      </c>
      <c r="K205" s="413" t="s">
        <v>359</v>
      </c>
      <c r="L205" s="414">
        <v>1</v>
      </c>
      <c r="M205" s="62">
        <v>45000000000</v>
      </c>
      <c r="N205" s="62" t="s">
        <v>353</v>
      </c>
      <c r="O205" s="93" t="s">
        <v>146</v>
      </c>
      <c r="P205" s="402" t="s">
        <v>835</v>
      </c>
      <c r="Q205" s="62" t="s">
        <v>135</v>
      </c>
      <c r="R205" s="206" t="s">
        <v>126</v>
      </c>
      <c r="S205" s="174" t="s">
        <v>126</v>
      </c>
      <c r="T205" s="174" t="s">
        <v>177</v>
      </c>
      <c r="U205" s="217">
        <v>1800000</v>
      </c>
      <c r="V205" s="433" t="s">
        <v>14</v>
      </c>
      <c r="W205" s="217">
        <v>900000</v>
      </c>
      <c r="X205" s="217">
        <v>900000</v>
      </c>
      <c r="Y205" s="93" t="s">
        <v>806</v>
      </c>
      <c r="Z205" s="93" t="s">
        <v>839</v>
      </c>
      <c r="AA205" s="93" t="s">
        <v>1192</v>
      </c>
      <c r="AB205" s="93" t="s">
        <v>840</v>
      </c>
      <c r="AC205" s="234"/>
      <c r="AD205" s="217">
        <v>1800000</v>
      </c>
      <c r="AE205" s="239"/>
    </row>
    <row r="206" spans="1:31" s="248" customFormat="1" ht="112.5" customHeight="1" x14ac:dyDescent="0.2">
      <c r="A206" s="241">
        <v>177</v>
      </c>
      <c r="B206" s="313" t="s">
        <v>764</v>
      </c>
      <c r="C206" s="160" t="s">
        <v>873</v>
      </c>
      <c r="D206" s="99" t="s">
        <v>803</v>
      </c>
      <c r="E206" s="99" t="s">
        <v>804</v>
      </c>
      <c r="F206" s="31">
        <v>177</v>
      </c>
      <c r="G206" s="314"/>
      <c r="H206" s="316" t="s">
        <v>841</v>
      </c>
      <c r="I206" s="132" t="s">
        <v>1211</v>
      </c>
      <c r="J206" s="413">
        <v>796</v>
      </c>
      <c r="K206" s="413" t="s">
        <v>359</v>
      </c>
      <c r="L206" s="414">
        <v>1</v>
      </c>
      <c r="M206" s="62">
        <v>45000000000</v>
      </c>
      <c r="N206" s="62" t="s">
        <v>353</v>
      </c>
      <c r="O206" s="93" t="s">
        <v>146</v>
      </c>
      <c r="P206" s="402" t="s">
        <v>835</v>
      </c>
      <c r="Q206" s="62" t="s">
        <v>135</v>
      </c>
      <c r="R206" s="206" t="s">
        <v>126</v>
      </c>
      <c r="S206" s="174" t="s">
        <v>126</v>
      </c>
      <c r="T206" s="174" t="s">
        <v>177</v>
      </c>
      <c r="U206" s="217">
        <v>10000000</v>
      </c>
      <c r="V206" s="433" t="s">
        <v>14</v>
      </c>
      <c r="W206" s="217">
        <v>5000000</v>
      </c>
      <c r="X206" s="217">
        <v>5000000</v>
      </c>
      <c r="Y206" s="93" t="s">
        <v>806</v>
      </c>
      <c r="Z206" s="93" t="s">
        <v>839</v>
      </c>
      <c r="AA206" s="93" t="s">
        <v>1192</v>
      </c>
      <c r="AB206" s="93" t="s">
        <v>840</v>
      </c>
      <c r="AC206" s="234"/>
      <c r="AD206" s="432">
        <v>10000000</v>
      </c>
      <c r="AE206" s="239"/>
    </row>
    <row r="207" spans="1:31" ht="21" customHeight="1" x14ac:dyDescent="0.2">
      <c r="A207" s="534" t="s">
        <v>13</v>
      </c>
      <c r="B207" s="534"/>
      <c r="C207" s="534"/>
      <c r="D207" s="534"/>
      <c r="E207" s="534"/>
      <c r="F207" s="534"/>
      <c r="G207" s="534"/>
      <c r="H207" s="534"/>
      <c r="I207" s="534"/>
      <c r="J207" s="534"/>
      <c r="K207" s="534"/>
      <c r="L207" s="534"/>
      <c r="M207" s="534"/>
      <c r="N207" s="534"/>
      <c r="O207" s="534"/>
      <c r="P207" s="534"/>
      <c r="Q207" s="534"/>
      <c r="R207" s="534"/>
      <c r="S207" s="534"/>
      <c r="T207" s="534"/>
      <c r="U207" s="416">
        <f>SUM(U25:U206)</f>
        <v>1804095580.52</v>
      </c>
      <c r="V207" s="433" t="s">
        <v>14</v>
      </c>
      <c r="W207" s="416">
        <f>SUM(W25:W206)</f>
        <v>1341660900.02</v>
      </c>
      <c r="X207" s="416">
        <f>SUM(X25:X206)</f>
        <v>462434680.5</v>
      </c>
      <c r="Y207" s="535"/>
      <c r="Z207" s="535"/>
      <c r="AA207" s="535"/>
      <c r="AB207" s="535"/>
      <c r="AC207" s="535"/>
      <c r="AD207" s="535"/>
    </row>
    <row r="208" spans="1:31" ht="21" customHeight="1" x14ac:dyDescent="0.2">
      <c r="A208" s="534" t="s">
        <v>12</v>
      </c>
      <c r="B208" s="534"/>
      <c r="C208" s="534"/>
      <c r="D208" s="534"/>
      <c r="E208" s="534"/>
      <c r="F208" s="534"/>
      <c r="G208" s="534"/>
      <c r="H208" s="534"/>
      <c r="I208" s="534"/>
      <c r="J208" s="534"/>
      <c r="K208" s="534"/>
      <c r="L208" s="534"/>
      <c r="M208" s="534"/>
      <c r="N208" s="534"/>
      <c r="O208" s="534"/>
      <c r="P208" s="534"/>
      <c r="Q208" s="534"/>
      <c r="R208" s="534"/>
      <c r="S208" s="534"/>
      <c r="T208" s="534"/>
      <c r="U208" s="416">
        <v>1274285678.54</v>
      </c>
      <c r="V208" s="433" t="s">
        <v>14</v>
      </c>
      <c r="W208" s="416">
        <v>1001859356.54</v>
      </c>
      <c r="X208" s="416">
        <v>272426322</v>
      </c>
      <c r="Y208" s="535"/>
      <c r="Z208" s="535"/>
      <c r="AA208" s="535"/>
      <c r="AB208" s="535"/>
      <c r="AC208" s="535"/>
      <c r="AD208" s="535"/>
    </row>
    <row r="209" spans="1:35" ht="21" customHeight="1" x14ac:dyDescent="0.2">
      <c r="A209" s="534" t="s">
        <v>11</v>
      </c>
      <c r="B209" s="534"/>
      <c r="C209" s="534"/>
      <c r="D209" s="534"/>
      <c r="E209" s="534"/>
      <c r="F209" s="534"/>
      <c r="G209" s="534"/>
      <c r="H209" s="534"/>
      <c r="I209" s="534"/>
      <c r="J209" s="534"/>
      <c r="K209" s="534"/>
      <c r="L209" s="534"/>
      <c r="M209" s="534"/>
      <c r="N209" s="534"/>
      <c r="O209" s="534"/>
      <c r="P209" s="534"/>
      <c r="Q209" s="534"/>
      <c r="R209" s="534"/>
      <c r="S209" s="534"/>
      <c r="T209" s="534"/>
      <c r="U209" s="416">
        <v>1368054868.95</v>
      </c>
      <c r="V209" s="433" t="s">
        <v>14</v>
      </c>
      <c r="W209" s="416">
        <v>1068671504.95</v>
      </c>
      <c r="X209" s="416">
        <v>299353363.5</v>
      </c>
      <c r="Y209" s="535"/>
      <c r="Z209" s="535"/>
      <c r="AA209" s="535"/>
      <c r="AB209" s="535"/>
      <c r="AC209" s="535"/>
      <c r="AD209" s="535"/>
    </row>
    <row r="210" spans="1:35" ht="21" customHeight="1" x14ac:dyDescent="0.2">
      <c r="A210" s="534" t="s">
        <v>10</v>
      </c>
      <c r="B210" s="534"/>
      <c r="C210" s="534"/>
      <c r="D210" s="534"/>
      <c r="E210" s="534"/>
      <c r="F210" s="534"/>
      <c r="G210" s="534"/>
      <c r="H210" s="534"/>
      <c r="I210" s="534"/>
      <c r="J210" s="534"/>
      <c r="K210" s="534"/>
      <c r="L210" s="534"/>
      <c r="M210" s="534"/>
      <c r="N210" s="534"/>
      <c r="O210" s="534"/>
      <c r="P210" s="534"/>
      <c r="Q210" s="534"/>
      <c r="R210" s="534"/>
      <c r="S210" s="534"/>
      <c r="T210" s="534"/>
      <c r="U210" s="416">
        <v>1791914152.45</v>
      </c>
      <c r="V210" s="433" t="s">
        <v>14</v>
      </c>
      <c r="W210" s="416">
        <v>1330025471.95</v>
      </c>
      <c r="X210" s="416">
        <v>461888680.5</v>
      </c>
      <c r="Y210" s="535"/>
      <c r="Z210" s="535"/>
      <c r="AA210" s="535"/>
      <c r="AB210" s="535"/>
      <c r="AC210" s="535"/>
      <c r="AD210" s="535"/>
    </row>
    <row r="211" spans="1:35" ht="21" customHeight="1" x14ac:dyDescent="0.2">
      <c r="A211" s="534" t="s">
        <v>9</v>
      </c>
      <c r="B211" s="534"/>
      <c r="C211" s="534"/>
      <c r="D211" s="534"/>
      <c r="E211" s="534"/>
      <c r="F211" s="534"/>
      <c r="G211" s="534"/>
      <c r="H211" s="534"/>
      <c r="I211" s="534"/>
      <c r="J211" s="534"/>
      <c r="K211" s="534"/>
      <c r="L211" s="534"/>
      <c r="M211" s="534"/>
      <c r="N211" s="534"/>
      <c r="O211" s="534"/>
      <c r="P211" s="534"/>
      <c r="Q211" s="534"/>
      <c r="R211" s="534"/>
      <c r="S211" s="534"/>
      <c r="T211" s="534"/>
      <c r="U211" s="416">
        <f>U207</f>
        <v>1804095580.52</v>
      </c>
      <c r="V211" s="433" t="s">
        <v>14</v>
      </c>
      <c r="W211" s="416">
        <f>W207</f>
        <v>1341660900.02</v>
      </c>
      <c r="X211" s="416">
        <f>X207</f>
        <v>462434680.5</v>
      </c>
      <c r="Y211" s="535"/>
      <c r="Z211" s="535"/>
      <c r="AA211" s="535"/>
      <c r="AB211" s="535"/>
      <c r="AC211" s="535"/>
      <c r="AD211" s="535"/>
    </row>
    <row r="212" spans="1:35" ht="21" customHeight="1" x14ac:dyDescent="0.2">
      <c r="A212" s="184" t="s">
        <v>46</v>
      </c>
      <c r="B212" s="185"/>
      <c r="C212" s="185"/>
      <c r="D212" s="185"/>
      <c r="E212" s="185"/>
      <c r="F212" s="185"/>
      <c r="G212" s="185"/>
      <c r="H212" s="185"/>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6"/>
    </row>
    <row r="213" spans="1:35" ht="63" customHeight="1" x14ac:dyDescent="0.2">
      <c r="A213" s="241">
        <v>1</v>
      </c>
      <c r="B213" s="32" t="s">
        <v>149</v>
      </c>
      <c r="C213" s="32" t="s">
        <v>863</v>
      </c>
      <c r="D213" s="32" t="s">
        <v>150</v>
      </c>
      <c r="E213" s="32">
        <v>7310049</v>
      </c>
      <c r="F213" s="31">
        <v>181</v>
      </c>
      <c r="G213" s="32" t="s">
        <v>151</v>
      </c>
      <c r="H213" s="249" t="s">
        <v>152</v>
      </c>
      <c r="I213" s="65" t="s">
        <v>1107</v>
      </c>
      <c r="J213" s="31"/>
      <c r="K213" s="31"/>
      <c r="L213" s="34"/>
      <c r="M213" s="31"/>
      <c r="N213" s="31"/>
      <c r="O213" s="32"/>
      <c r="P213" s="68" t="s">
        <v>190</v>
      </c>
      <c r="Q213" s="31"/>
      <c r="R213" s="212"/>
      <c r="S213" s="250" t="s">
        <v>315</v>
      </c>
      <c r="T213" s="250" t="s">
        <v>139</v>
      </c>
      <c r="U213" s="251">
        <v>24000000</v>
      </c>
      <c r="V213" s="251">
        <v>16600000</v>
      </c>
      <c r="W213" s="251">
        <v>7400000</v>
      </c>
      <c r="X213" s="37">
        <v>0</v>
      </c>
      <c r="Y213" s="252" t="s">
        <v>136</v>
      </c>
      <c r="Z213" s="38" t="s">
        <v>137</v>
      </c>
      <c r="AA213" s="31"/>
      <c r="AB213" s="33"/>
      <c r="AC213" s="234"/>
      <c r="AD213" s="101"/>
      <c r="AE213" s="462" t="s">
        <v>1236</v>
      </c>
    </row>
    <row r="214" spans="1:35" ht="52.5" customHeight="1" x14ac:dyDescent="0.2">
      <c r="A214" s="241">
        <v>2</v>
      </c>
      <c r="B214" s="32" t="s">
        <v>149</v>
      </c>
      <c r="C214" s="32" t="s">
        <v>863</v>
      </c>
      <c r="D214" s="32" t="s">
        <v>154</v>
      </c>
      <c r="E214" s="32">
        <v>7425010</v>
      </c>
      <c r="F214" s="31">
        <v>182</v>
      </c>
      <c r="G214" s="32" t="s">
        <v>155</v>
      </c>
      <c r="H214" s="249" t="s">
        <v>156</v>
      </c>
      <c r="I214" s="65" t="s">
        <v>1108</v>
      </c>
      <c r="J214" s="31"/>
      <c r="K214" s="31"/>
      <c r="L214" s="34"/>
      <c r="M214" s="31"/>
      <c r="N214" s="31"/>
      <c r="O214" s="32"/>
      <c r="P214" s="68" t="s">
        <v>190</v>
      </c>
      <c r="Q214" s="31"/>
      <c r="R214" s="486"/>
      <c r="S214" s="250" t="s">
        <v>567</v>
      </c>
      <c r="T214" s="250" t="s">
        <v>763</v>
      </c>
      <c r="U214" s="253">
        <v>19500000</v>
      </c>
      <c r="V214" s="253">
        <v>4800000</v>
      </c>
      <c r="W214" s="253">
        <v>14700000</v>
      </c>
      <c r="X214" s="37">
        <v>0</v>
      </c>
      <c r="Y214" s="252" t="s">
        <v>136</v>
      </c>
      <c r="Z214" s="38" t="s">
        <v>137</v>
      </c>
      <c r="AA214" s="31"/>
      <c r="AB214" s="33"/>
      <c r="AC214" s="234"/>
      <c r="AD214" s="101"/>
      <c r="AE214" s="462" t="s">
        <v>1236</v>
      </c>
    </row>
    <row r="215" spans="1:35" ht="62.25" customHeight="1" x14ac:dyDescent="0.2">
      <c r="A215" s="241">
        <v>3</v>
      </c>
      <c r="B215" s="32" t="s">
        <v>149</v>
      </c>
      <c r="C215" s="32" t="s">
        <v>863</v>
      </c>
      <c r="D215" s="32" t="s">
        <v>157</v>
      </c>
      <c r="E215" s="32">
        <v>7310049</v>
      </c>
      <c r="F215" s="31">
        <v>14011</v>
      </c>
      <c r="G215" s="32" t="s">
        <v>158</v>
      </c>
      <c r="H215" s="249" t="s">
        <v>159</v>
      </c>
      <c r="I215" s="65" t="s">
        <v>1161</v>
      </c>
      <c r="J215" s="31"/>
      <c r="K215" s="31"/>
      <c r="L215" s="34"/>
      <c r="M215" s="31"/>
      <c r="N215" s="31"/>
      <c r="O215" s="32"/>
      <c r="P215" s="31" t="s">
        <v>160</v>
      </c>
      <c r="Q215" s="31"/>
      <c r="R215" s="250"/>
      <c r="S215" s="250" t="s">
        <v>168</v>
      </c>
      <c r="T215" s="250" t="s">
        <v>127</v>
      </c>
      <c r="U215" s="254">
        <v>3000000</v>
      </c>
      <c r="V215" s="254">
        <v>0</v>
      </c>
      <c r="W215" s="254">
        <v>3000000</v>
      </c>
      <c r="X215" s="37">
        <v>0</v>
      </c>
      <c r="Y215" s="252" t="s">
        <v>136</v>
      </c>
      <c r="Z215" s="38" t="s">
        <v>137</v>
      </c>
      <c r="AA215" s="31"/>
      <c r="AB215" s="33"/>
      <c r="AC215" s="234"/>
      <c r="AD215" s="101"/>
      <c r="AE215" s="462" t="s">
        <v>1236</v>
      </c>
    </row>
    <row r="216" spans="1:35" ht="62.25" customHeight="1" x14ac:dyDescent="0.2">
      <c r="A216" s="241">
        <v>4</v>
      </c>
      <c r="B216" s="32" t="s">
        <v>191</v>
      </c>
      <c r="C216" s="32" t="s">
        <v>864</v>
      </c>
      <c r="D216" s="32" t="s">
        <v>988</v>
      </c>
      <c r="E216" s="32">
        <v>7310040</v>
      </c>
      <c r="F216" s="31">
        <v>183</v>
      </c>
      <c r="G216" s="32" t="s">
        <v>205</v>
      </c>
      <c r="H216" s="249" t="s">
        <v>897</v>
      </c>
      <c r="I216" s="38" t="s">
        <v>206</v>
      </c>
      <c r="J216" s="31"/>
      <c r="K216" s="31"/>
      <c r="L216" s="34"/>
      <c r="M216" s="31"/>
      <c r="N216" s="31"/>
      <c r="O216" s="49"/>
      <c r="P216" s="68" t="s">
        <v>190</v>
      </c>
      <c r="Q216" s="31"/>
      <c r="R216" s="83"/>
      <c r="S216" s="35" t="s">
        <v>207</v>
      </c>
      <c r="T216" s="35" t="s">
        <v>127</v>
      </c>
      <c r="U216" s="254">
        <v>14000000</v>
      </c>
      <c r="V216" s="254">
        <v>2500000</v>
      </c>
      <c r="W216" s="254">
        <v>11500000</v>
      </c>
      <c r="X216" s="37">
        <v>0</v>
      </c>
      <c r="Y216" s="38" t="s">
        <v>136</v>
      </c>
      <c r="Z216" s="38" t="s">
        <v>125</v>
      </c>
      <c r="AA216" s="31"/>
      <c r="AB216" s="33"/>
      <c r="AC216" s="234"/>
      <c r="AD216" s="101"/>
      <c r="AE216" s="462" t="s">
        <v>1236</v>
      </c>
    </row>
    <row r="217" spans="1:35" ht="55.5" customHeight="1" x14ac:dyDescent="0.2">
      <c r="A217" s="241">
        <v>5</v>
      </c>
      <c r="B217" s="32" t="s">
        <v>191</v>
      </c>
      <c r="C217" s="32" t="s">
        <v>864</v>
      </c>
      <c r="D217" s="32" t="s">
        <v>178</v>
      </c>
      <c r="E217" s="32">
        <v>920090</v>
      </c>
      <c r="F217" s="31">
        <v>184</v>
      </c>
      <c r="G217" s="32" t="s">
        <v>205</v>
      </c>
      <c r="H217" s="249" t="s">
        <v>208</v>
      </c>
      <c r="I217" s="38" t="s">
        <v>209</v>
      </c>
      <c r="J217" s="31"/>
      <c r="K217" s="31"/>
      <c r="L217" s="34"/>
      <c r="M217" s="31"/>
      <c r="N217" s="31"/>
      <c r="O217" s="49"/>
      <c r="P217" s="68" t="s">
        <v>190</v>
      </c>
      <c r="Q217" s="31"/>
      <c r="R217" s="83"/>
      <c r="S217" s="35" t="s">
        <v>210</v>
      </c>
      <c r="T217" s="35" t="s">
        <v>139</v>
      </c>
      <c r="U217" s="254">
        <v>5435340</v>
      </c>
      <c r="V217" s="254">
        <v>4750200</v>
      </c>
      <c r="W217" s="254">
        <v>685140</v>
      </c>
      <c r="X217" s="37">
        <v>0</v>
      </c>
      <c r="Y217" s="38" t="s">
        <v>136</v>
      </c>
      <c r="Z217" s="38" t="s">
        <v>125</v>
      </c>
      <c r="AA217" s="31"/>
      <c r="AB217" s="33"/>
      <c r="AC217" s="234"/>
      <c r="AD217" s="101"/>
      <c r="AE217" s="462" t="s">
        <v>1236</v>
      </c>
    </row>
    <row r="218" spans="1:35" ht="42.75" customHeight="1" x14ac:dyDescent="0.2">
      <c r="A218" s="241">
        <v>6</v>
      </c>
      <c r="B218" s="32" t="s">
        <v>191</v>
      </c>
      <c r="C218" s="32" t="s">
        <v>864</v>
      </c>
      <c r="D218" s="32" t="s">
        <v>178</v>
      </c>
      <c r="E218" s="32" t="s">
        <v>211</v>
      </c>
      <c r="F218" s="31">
        <v>185</v>
      </c>
      <c r="G218" s="32" t="s">
        <v>602</v>
      </c>
      <c r="H218" s="249" t="s">
        <v>212</v>
      </c>
      <c r="I218" s="38" t="s">
        <v>213</v>
      </c>
      <c r="J218" s="31"/>
      <c r="K218" s="31"/>
      <c r="L218" s="34"/>
      <c r="M218" s="31"/>
      <c r="N218" s="31"/>
      <c r="O218" s="49"/>
      <c r="P218" s="68" t="s">
        <v>190</v>
      </c>
      <c r="Q218" s="31"/>
      <c r="R218" s="83"/>
      <c r="S218" s="35" t="s">
        <v>214</v>
      </c>
      <c r="T218" s="35" t="s">
        <v>127</v>
      </c>
      <c r="U218" s="254">
        <v>1167264</v>
      </c>
      <c r="V218" s="254">
        <v>864000</v>
      </c>
      <c r="W218" s="254">
        <v>303264</v>
      </c>
      <c r="X218" s="37">
        <v>0</v>
      </c>
      <c r="Y218" s="38" t="s">
        <v>136</v>
      </c>
      <c r="Z218" s="38" t="s">
        <v>125</v>
      </c>
      <c r="AA218" s="31" t="s">
        <v>133</v>
      </c>
      <c r="AB218" s="33" t="s">
        <v>133</v>
      </c>
      <c r="AC218" s="234"/>
      <c r="AD218" s="101"/>
      <c r="AE218" s="462" t="s">
        <v>1236</v>
      </c>
    </row>
    <row r="219" spans="1:35" ht="49.5" customHeight="1" x14ac:dyDescent="0.2">
      <c r="A219" s="241">
        <v>7</v>
      </c>
      <c r="B219" s="32" t="s">
        <v>191</v>
      </c>
      <c r="C219" s="32" t="s">
        <v>864</v>
      </c>
      <c r="D219" s="32" t="s">
        <v>178</v>
      </c>
      <c r="E219" s="32">
        <v>9220090</v>
      </c>
      <c r="F219" s="31">
        <v>186</v>
      </c>
      <c r="G219" s="32" t="s">
        <v>205</v>
      </c>
      <c r="H219" s="249" t="s">
        <v>215</v>
      </c>
      <c r="I219" s="38" t="s">
        <v>216</v>
      </c>
      <c r="J219" s="31"/>
      <c r="K219" s="31"/>
      <c r="L219" s="34"/>
      <c r="M219" s="31"/>
      <c r="N219" s="31"/>
      <c r="O219" s="49"/>
      <c r="P219" s="68" t="s">
        <v>190</v>
      </c>
      <c r="Q219" s="31"/>
      <c r="R219" s="83"/>
      <c r="S219" s="35" t="s">
        <v>217</v>
      </c>
      <c r="T219" s="35" t="s">
        <v>127</v>
      </c>
      <c r="U219" s="254">
        <v>7781310</v>
      </c>
      <c r="V219" s="254">
        <v>6264000</v>
      </c>
      <c r="W219" s="254">
        <v>1517310</v>
      </c>
      <c r="X219" s="37">
        <v>0</v>
      </c>
      <c r="Y219" s="38" t="s">
        <v>136</v>
      </c>
      <c r="Z219" s="38" t="s">
        <v>125</v>
      </c>
      <c r="AA219" s="31"/>
      <c r="AB219" s="33"/>
      <c r="AC219" s="234"/>
      <c r="AD219" s="101"/>
      <c r="AE219" s="462" t="s">
        <v>1236</v>
      </c>
    </row>
    <row r="220" spans="1:35" ht="40.5" customHeight="1" x14ac:dyDescent="0.2">
      <c r="A220" s="241">
        <v>8</v>
      </c>
      <c r="B220" s="32" t="s">
        <v>191</v>
      </c>
      <c r="C220" s="32" t="s">
        <v>864</v>
      </c>
      <c r="D220" s="32" t="s">
        <v>178</v>
      </c>
      <c r="E220" s="32" t="s">
        <v>211</v>
      </c>
      <c r="F220" s="31">
        <v>14001</v>
      </c>
      <c r="G220" s="32" t="s">
        <v>218</v>
      </c>
      <c r="H220" s="249" t="s">
        <v>219</v>
      </c>
      <c r="I220" s="38" t="s">
        <v>216</v>
      </c>
      <c r="J220" s="31"/>
      <c r="K220" s="31"/>
      <c r="L220" s="34"/>
      <c r="M220" s="31"/>
      <c r="N220" s="31"/>
      <c r="O220" s="49"/>
      <c r="P220" s="68" t="s">
        <v>190</v>
      </c>
      <c r="Q220" s="31"/>
      <c r="R220" s="83"/>
      <c r="S220" s="35" t="s">
        <v>126</v>
      </c>
      <c r="T220" s="35" t="s">
        <v>127</v>
      </c>
      <c r="U220" s="254">
        <v>2400000</v>
      </c>
      <c r="V220" s="254">
        <v>0</v>
      </c>
      <c r="W220" s="254">
        <v>2400000</v>
      </c>
      <c r="X220" s="37">
        <v>0</v>
      </c>
      <c r="Y220" s="38" t="s">
        <v>136</v>
      </c>
      <c r="Z220" s="38" t="s">
        <v>125</v>
      </c>
      <c r="AA220" s="31" t="s">
        <v>133</v>
      </c>
      <c r="AB220" s="33" t="s">
        <v>133</v>
      </c>
      <c r="AC220" s="234"/>
      <c r="AD220" s="101"/>
      <c r="AE220" s="462" t="s">
        <v>1236</v>
      </c>
      <c r="AF220" s="24"/>
      <c r="AG220" s="24"/>
      <c r="AH220" s="24"/>
      <c r="AI220" s="24"/>
    </row>
    <row r="221" spans="1:35" ht="63" customHeight="1" x14ac:dyDescent="0.2">
      <c r="A221" s="241">
        <v>9</v>
      </c>
      <c r="B221" s="32" t="s">
        <v>191</v>
      </c>
      <c r="C221" s="32" t="s">
        <v>864</v>
      </c>
      <c r="D221" s="32" t="s">
        <v>220</v>
      </c>
      <c r="E221" s="32">
        <v>6512080</v>
      </c>
      <c r="F221" s="31">
        <v>187</v>
      </c>
      <c r="G221" s="32" t="s">
        <v>221</v>
      </c>
      <c r="H221" s="249" t="s">
        <v>222</v>
      </c>
      <c r="I221" s="38" t="s">
        <v>223</v>
      </c>
      <c r="J221" s="31"/>
      <c r="K221" s="31"/>
      <c r="L221" s="34"/>
      <c r="M221" s="31"/>
      <c r="N221" s="31"/>
      <c r="O221" s="49"/>
      <c r="P221" s="68" t="s">
        <v>190</v>
      </c>
      <c r="Q221" s="31"/>
      <c r="R221" s="83"/>
      <c r="S221" s="35" t="s">
        <v>224</v>
      </c>
      <c r="T221" s="35" t="s">
        <v>126</v>
      </c>
      <c r="U221" s="254">
        <v>19416000</v>
      </c>
      <c r="V221" s="254">
        <v>15225000</v>
      </c>
      <c r="W221" s="254">
        <v>4191000</v>
      </c>
      <c r="X221" s="37">
        <v>0</v>
      </c>
      <c r="Y221" s="38" t="s">
        <v>136</v>
      </c>
      <c r="Z221" s="38" t="s">
        <v>125</v>
      </c>
      <c r="AA221" s="31"/>
      <c r="AB221" s="33"/>
      <c r="AC221" s="234"/>
      <c r="AD221" s="101"/>
      <c r="AE221" s="462" t="s">
        <v>1236</v>
      </c>
    </row>
    <row r="222" spans="1:35" ht="33" customHeight="1" x14ac:dyDescent="0.2">
      <c r="A222" s="241">
        <v>10</v>
      </c>
      <c r="B222" s="32" t="s">
        <v>191</v>
      </c>
      <c r="C222" s="32" t="s">
        <v>864</v>
      </c>
      <c r="D222" s="32" t="s">
        <v>198</v>
      </c>
      <c r="E222" s="32" t="s">
        <v>199</v>
      </c>
      <c r="F222" s="31">
        <v>188</v>
      </c>
      <c r="G222" s="32" t="s">
        <v>205</v>
      </c>
      <c r="H222" s="32" t="s">
        <v>225</v>
      </c>
      <c r="I222" s="38" t="s">
        <v>226</v>
      </c>
      <c r="J222" s="31"/>
      <c r="K222" s="31"/>
      <c r="L222" s="34"/>
      <c r="M222" s="31"/>
      <c r="N222" s="31"/>
      <c r="O222" s="49"/>
      <c r="P222" s="68" t="s">
        <v>190</v>
      </c>
      <c r="Q222" s="31"/>
      <c r="R222" s="43"/>
      <c r="S222" s="43" t="s">
        <v>227</v>
      </c>
      <c r="T222" s="43" t="s">
        <v>127</v>
      </c>
      <c r="U222" s="235">
        <v>691108</v>
      </c>
      <c r="V222" s="235">
        <v>671108</v>
      </c>
      <c r="W222" s="235">
        <v>20000</v>
      </c>
      <c r="X222" s="37">
        <v>0</v>
      </c>
      <c r="Y222" s="255" t="s">
        <v>136</v>
      </c>
      <c r="Z222" s="38" t="s">
        <v>204</v>
      </c>
      <c r="AA222" s="31"/>
      <c r="AB222" s="33"/>
      <c r="AC222" s="234"/>
      <c r="AD222" s="101"/>
      <c r="AE222" s="462" t="s">
        <v>1236</v>
      </c>
    </row>
    <row r="223" spans="1:35" ht="35.25" customHeight="1" x14ac:dyDescent="0.2">
      <c r="A223" s="241">
        <v>11</v>
      </c>
      <c r="B223" s="32" t="s">
        <v>191</v>
      </c>
      <c r="C223" s="32" t="s">
        <v>864</v>
      </c>
      <c r="D223" s="32" t="s">
        <v>198</v>
      </c>
      <c r="E223" s="32" t="s">
        <v>199</v>
      </c>
      <c r="F223" s="31">
        <v>189</v>
      </c>
      <c r="G223" s="32" t="s">
        <v>603</v>
      </c>
      <c r="H223" s="32" t="s">
        <v>604</v>
      </c>
      <c r="I223" s="38" t="s">
        <v>226</v>
      </c>
      <c r="J223" s="31"/>
      <c r="K223" s="31"/>
      <c r="L223" s="34"/>
      <c r="M223" s="31"/>
      <c r="N223" s="31"/>
      <c r="O223" s="49"/>
      <c r="P223" s="68" t="s">
        <v>190</v>
      </c>
      <c r="Q223" s="31"/>
      <c r="R223" s="43"/>
      <c r="S223" s="43" t="s">
        <v>605</v>
      </c>
      <c r="T223" s="43" t="s">
        <v>126</v>
      </c>
      <c r="U223" s="235">
        <v>1830516</v>
      </c>
      <c r="V223" s="235">
        <v>1677973</v>
      </c>
      <c r="W223" s="235">
        <v>152543</v>
      </c>
      <c r="X223" s="37">
        <v>0</v>
      </c>
      <c r="Y223" s="255" t="s">
        <v>136</v>
      </c>
      <c r="Z223" s="38" t="s">
        <v>204</v>
      </c>
      <c r="AA223" s="31" t="s">
        <v>133</v>
      </c>
      <c r="AB223" s="33" t="s">
        <v>133</v>
      </c>
      <c r="AC223" s="234"/>
      <c r="AD223" s="101"/>
      <c r="AE223" s="462" t="s">
        <v>1236</v>
      </c>
    </row>
    <row r="224" spans="1:35" ht="63.75" x14ac:dyDescent="0.2">
      <c r="A224" s="241">
        <v>12</v>
      </c>
      <c r="B224" s="32" t="s">
        <v>191</v>
      </c>
      <c r="C224" s="32" t="s">
        <v>864</v>
      </c>
      <c r="D224" s="32"/>
      <c r="E224" s="32"/>
      <c r="F224" s="31">
        <v>190</v>
      </c>
      <c r="G224" s="32"/>
      <c r="H224" s="32" t="s">
        <v>606</v>
      </c>
      <c r="I224" s="38" t="s">
        <v>607</v>
      </c>
      <c r="J224" s="31"/>
      <c r="K224" s="31"/>
      <c r="L224" s="34"/>
      <c r="M224" s="31"/>
      <c r="N224" s="31"/>
      <c r="O224" s="49"/>
      <c r="P224" s="68" t="s">
        <v>190</v>
      </c>
      <c r="Q224" s="31"/>
      <c r="R224" s="43"/>
      <c r="S224" s="43" t="s">
        <v>544</v>
      </c>
      <c r="T224" s="43" t="s">
        <v>144</v>
      </c>
      <c r="U224" s="235">
        <v>1400056</v>
      </c>
      <c r="V224" s="235">
        <v>500020</v>
      </c>
      <c r="W224" s="235">
        <v>900036</v>
      </c>
      <c r="X224" s="37">
        <v>0</v>
      </c>
      <c r="Y224" s="38" t="s">
        <v>136</v>
      </c>
      <c r="Z224" s="38" t="s">
        <v>125</v>
      </c>
      <c r="AA224" s="31"/>
      <c r="AB224" s="33"/>
      <c r="AC224" s="234"/>
      <c r="AD224" s="101"/>
      <c r="AE224" s="462" t="s">
        <v>1236</v>
      </c>
    </row>
    <row r="225" spans="1:31" s="23" customFormat="1" ht="71.25" customHeight="1" x14ac:dyDescent="0.2">
      <c r="A225" s="241">
        <v>13</v>
      </c>
      <c r="B225" s="32" t="s">
        <v>233</v>
      </c>
      <c r="C225" s="32" t="s">
        <v>865</v>
      </c>
      <c r="D225" s="32"/>
      <c r="E225" s="32"/>
      <c r="F225" s="31">
        <v>191</v>
      </c>
      <c r="G225" s="32" t="s">
        <v>260</v>
      </c>
      <c r="H225" s="32" t="s">
        <v>261</v>
      </c>
      <c r="I225" s="38" t="s">
        <v>262</v>
      </c>
      <c r="J225" s="31"/>
      <c r="K225" s="31"/>
      <c r="L225" s="34"/>
      <c r="M225" s="31"/>
      <c r="N225" s="31"/>
      <c r="O225" s="32"/>
      <c r="P225" s="68" t="s">
        <v>190</v>
      </c>
      <c r="Q225" s="31"/>
      <c r="R225" s="35"/>
      <c r="S225" s="256" t="s">
        <v>877</v>
      </c>
      <c r="T225" s="257" t="s">
        <v>168</v>
      </c>
      <c r="U225" s="37">
        <v>4591540</v>
      </c>
      <c r="V225" s="37">
        <v>4091540</v>
      </c>
      <c r="W225" s="37">
        <v>500000</v>
      </c>
      <c r="X225" s="37">
        <v>0</v>
      </c>
      <c r="Y225" s="38" t="s">
        <v>247</v>
      </c>
      <c r="Z225" s="38" t="s">
        <v>264</v>
      </c>
      <c r="AA225" s="31"/>
      <c r="AB225" s="33"/>
      <c r="AC225" s="234"/>
      <c r="AD225" s="101"/>
      <c r="AE225" s="462" t="s">
        <v>1236</v>
      </c>
    </row>
    <row r="226" spans="1:31" s="23" customFormat="1" ht="56.25" customHeight="1" x14ac:dyDescent="0.2">
      <c r="A226" s="241">
        <v>14</v>
      </c>
      <c r="B226" s="32" t="s">
        <v>233</v>
      </c>
      <c r="C226" s="32" t="s">
        <v>865</v>
      </c>
      <c r="D226" s="32"/>
      <c r="E226" s="32"/>
      <c r="F226" s="31">
        <v>192</v>
      </c>
      <c r="G226" s="32"/>
      <c r="H226" s="32" t="s">
        <v>265</v>
      </c>
      <c r="I226" s="38" t="s">
        <v>266</v>
      </c>
      <c r="J226" s="31"/>
      <c r="K226" s="31"/>
      <c r="L226" s="34"/>
      <c r="M226" s="31"/>
      <c r="N226" s="31"/>
      <c r="O226" s="49"/>
      <c r="P226" s="68" t="s">
        <v>190</v>
      </c>
      <c r="Q226" s="31"/>
      <c r="R226" s="83"/>
      <c r="S226" s="257" t="s">
        <v>543</v>
      </c>
      <c r="T226" s="257" t="s">
        <v>127</v>
      </c>
      <c r="U226" s="37">
        <v>19457724</v>
      </c>
      <c r="V226" s="37">
        <v>10135764</v>
      </c>
      <c r="W226" s="37">
        <v>9321960</v>
      </c>
      <c r="X226" s="37">
        <v>0</v>
      </c>
      <c r="Y226" s="38" t="s">
        <v>247</v>
      </c>
      <c r="Z226" s="38" t="s">
        <v>267</v>
      </c>
      <c r="AA226" s="31"/>
      <c r="AB226" s="33"/>
      <c r="AC226" s="234"/>
      <c r="AD226" s="101"/>
      <c r="AE226" s="462" t="s">
        <v>1236</v>
      </c>
    </row>
    <row r="227" spans="1:31" s="23" customFormat="1" ht="120.75" customHeight="1" x14ac:dyDescent="0.2">
      <c r="A227" s="241">
        <v>15</v>
      </c>
      <c r="B227" s="32" t="s">
        <v>233</v>
      </c>
      <c r="C227" s="32" t="s">
        <v>865</v>
      </c>
      <c r="D227" s="40"/>
      <c r="E227" s="32"/>
      <c r="F227" s="31">
        <v>193</v>
      </c>
      <c r="G227" s="32" t="s">
        <v>268</v>
      </c>
      <c r="H227" s="32" t="s">
        <v>269</v>
      </c>
      <c r="I227" s="69" t="s">
        <v>270</v>
      </c>
      <c r="J227" s="31"/>
      <c r="K227" s="31"/>
      <c r="L227" s="34"/>
      <c r="M227" s="47"/>
      <c r="N227" s="31"/>
      <c r="O227" s="32"/>
      <c r="P227" s="68" t="s">
        <v>190</v>
      </c>
      <c r="Q227" s="31"/>
      <c r="R227" s="83"/>
      <c r="S227" s="256" t="s">
        <v>878</v>
      </c>
      <c r="T227" s="257" t="s">
        <v>880</v>
      </c>
      <c r="U227" s="37">
        <v>2768871.19</v>
      </c>
      <c r="V227" s="37">
        <v>1538871.19</v>
      </c>
      <c r="W227" s="37">
        <v>615000</v>
      </c>
      <c r="X227" s="37">
        <v>615000</v>
      </c>
      <c r="Y227" s="38" t="s">
        <v>247</v>
      </c>
      <c r="Z227" s="38" t="s">
        <v>271</v>
      </c>
      <c r="AA227" s="31"/>
      <c r="AB227" s="33"/>
      <c r="AC227" s="234"/>
      <c r="AD227" s="101"/>
      <c r="AE227" s="462" t="s">
        <v>1236</v>
      </c>
    </row>
    <row r="228" spans="1:31" s="23" customFormat="1" ht="93" customHeight="1" x14ac:dyDescent="0.2">
      <c r="A228" s="241">
        <v>16</v>
      </c>
      <c r="B228" s="32" t="s">
        <v>233</v>
      </c>
      <c r="C228" s="32" t="s">
        <v>865</v>
      </c>
      <c r="D228" s="40"/>
      <c r="E228" s="32"/>
      <c r="F228" s="31">
        <v>194</v>
      </c>
      <c r="G228" s="32" t="s">
        <v>272</v>
      </c>
      <c r="H228" s="32" t="s">
        <v>273</v>
      </c>
      <c r="I228" s="70" t="s">
        <v>274</v>
      </c>
      <c r="J228" s="31"/>
      <c r="K228" s="31"/>
      <c r="L228" s="34"/>
      <c r="M228" s="47"/>
      <c r="N228" s="31"/>
      <c r="O228" s="32"/>
      <c r="P228" s="68" t="s">
        <v>190</v>
      </c>
      <c r="Q228" s="31"/>
      <c r="R228" s="83"/>
      <c r="S228" s="257" t="s">
        <v>567</v>
      </c>
      <c r="T228" s="257" t="s">
        <v>138</v>
      </c>
      <c r="U228" s="37">
        <v>5724467.79661017</v>
      </c>
      <c r="V228" s="37">
        <v>2941413.5593220345</v>
      </c>
      <c r="W228" s="37">
        <v>2783054.2372881356</v>
      </c>
      <c r="X228" s="37">
        <v>0</v>
      </c>
      <c r="Y228" s="252" t="s">
        <v>136</v>
      </c>
      <c r="Z228" s="38" t="s">
        <v>275</v>
      </c>
      <c r="AA228" s="31"/>
      <c r="AB228" s="33"/>
      <c r="AC228" s="234"/>
      <c r="AD228" s="101"/>
      <c r="AE228" s="462" t="s">
        <v>1236</v>
      </c>
    </row>
    <row r="229" spans="1:31" s="23" customFormat="1" ht="40.5" customHeight="1" x14ac:dyDescent="0.2">
      <c r="A229" s="241">
        <v>17</v>
      </c>
      <c r="B229" s="32" t="s">
        <v>233</v>
      </c>
      <c r="C229" s="32" t="s">
        <v>865</v>
      </c>
      <c r="D229" s="40"/>
      <c r="E229" s="32"/>
      <c r="F229" s="31">
        <v>195</v>
      </c>
      <c r="G229" s="32"/>
      <c r="H229" s="32" t="s">
        <v>276</v>
      </c>
      <c r="I229" s="70" t="s">
        <v>277</v>
      </c>
      <c r="J229" s="31"/>
      <c r="K229" s="31"/>
      <c r="L229" s="34"/>
      <c r="M229" s="31"/>
      <c r="N229" s="31"/>
      <c r="O229" s="32"/>
      <c r="P229" s="68" t="s">
        <v>190</v>
      </c>
      <c r="Q229" s="31"/>
      <c r="R229" s="83"/>
      <c r="S229" s="257" t="s">
        <v>879</v>
      </c>
      <c r="T229" s="258" t="s">
        <v>278</v>
      </c>
      <c r="U229" s="37">
        <v>291000522.32999998</v>
      </c>
      <c r="V229" s="37">
        <v>171000522.32999998</v>
      </c>
      <c r="W229" s="37">
        <v>120000000</v>
      </c>
      <c r="X229" s="37">
        <v>0</v>
      </c>
      <c r="Y229" s="38" t="s">
        <v>247</v>
      </c>
      <c r="Z229" s="38" t="s">
        <v>279</v>
      </c>
      <c r="AA229" s="31"/>
      <c r="AB229" s="33"/>
      <c r="AC229" s="234"/>
      <c r="AD229" s="101"/>
      <c r="AE229" s="462" t="s">
        <v>1236</v>
      </c>
    </row>
    <row r="230" spans="1:31" s="23" customFormat="1" ht="73.5" customHeight="1" x14ac:dyDescent="0.2">
      <c r="A230" s="241">
        <v>18</v>
      </c>
      <c r="B230" s="32" t="s">
        <v>233</v>
      </c>
      <c r="C230" s="32" t="s">
        <v>865</v>
      </c>
      <c r="D230" s="40"/>
      <c r="E230" s="32"/>
      <c r="F230" s="31">
        <v>196</v>
      </c>
      <c r="G230" s="32" t="s">
        <v>280</v>
      </c>
      <c r="H230" s="32" t="s">
        <v>281</v>
      </c>
      <c r="I230" s="70" t="s">
        <v>1068</v>
      </c>
      <c r="J230" s="31"/>
      <c r="K230" s="31"/>
      <c r="L230" s="34"/>
      <c r="M230" s="47"/>
      <c r="N230" s="31"/>
      <c r="O230" s="32"/>
      <c r="P230" s="68" t="s">
        <v>190</v>
      </c>
      <c r="Q230" s="31"/>
      <c r="R230" s="83"/>
      <c r="S230" s="259" t="s">
        <v>126</v>
      </c>
      <c r="T230" s="259" t="s">
        <v>881</v>
      </c>
      <c r="U230" s="37">
        <v>109597409</v>
      </c>
      <c r="V230" s="37">
        <v>0</v>
      </c>
      <c r="W230" s="37">
        <v>33775637</v>
      </c>
      <c r="X230" s="37">
        <v>75821772</v>
      </c>
      <c r="Y230" s="38" t="s">
        <v>247</v>
      </c>
      <c r="Z230" s="38" t="s">
        <v>282</v>
      </c>
      <c r="AA230" s="31"/>
      <c r="AB230" s="33"/>
      <c r="AC230" s="234"/>
      <c r="AD230" s="101"/>
      <c r="AE230" s="462" t="s">
        <v>1236</v>
      </c>
    </row>
    <row r="231" spans="1:31" s="23" customFormat="1" ht="73.5" customHeight="1" x14ac:dyDescent="0.2">
      <c r="A231" s="241">
        <v>19</v>
      </c>
      <c r="B231" s="32" t="s">
        <v>233</v>
      </c>
      <c r="C231" s="32" t="s">
        <v>865</v>
      </c>
      <c r="D231" s="40"/>
      <c r="E231" s="32"/>
      <c r="F231" s="31">
        <v>197</v>
      </c>
      <c r="G231" s="32" t="s">
        <v>283</v>
      </c>
      <c r="H231" s="32" t="s">
        <v>284</v>
      </c>
      <c r="I231" s="70" t="s">
        <v>1068</v>
      </c>
      <c r="J231" s="31"/>
      <c r="K231" s="31"/>
      <c r="L231" s="34"/>
      <c r="M231" s="31"/>
      <c r="N231" s="31"/>
      <c r="O231" s="32"/>
      <c r="P231" s="68" t="s">
        <v>190</v>
      </c>
      <c r="Q231" s="31"/>
      <c r="R231" s="83"/>
      <c r="S231" s="259" t="s">
        <v>126</v>
      </c>
      <c r="T231" s="259" t="s">
        <v>881</v>
      </c>
      <c r="U231" s="37">
        <v>2077605</v>
      </c>
      <c r="V231" s="37">
        <v>0</v>
      </c>
      <c r="W231" s="37">
        <v>599104</v>
      </c>
      <c r="X231" s="37">
        <v>1478501</v>
      </c>
      <c r="Y231" s="38" t="s">
        <v>247</v>
      </c>
      <c r="Z231" s="38" t="s">
        <v>285</v>
      </c>
      <c r="AA231" s="31"/>
      <c r="AB231" s="33"/>
      <c r="AC231" s="234"/>
      <c r="AD231" s="101"/>
      <c r="AE231" s="462" t="s">
        <v>1236</v>
      </c>
    </row>
    <row r="232" spans="1:31" s="23" customFormat="1" ht="114" customHeight="1" x14ac:dyDescent="0.2">
      <c r="A232" s="241">
        <v>20</v>
      </c>
      <c r="B232" s="32" t="s">
        <v>299</v>
      </c>
      <c r="C232" s="32" t="s">
        <v>866</v>
      </c>
      <c r="D232" s="40" t="s">
        <v>305</v>
      </c>
      <c r="E232" s="32" t="s">
        <v>306</v>
      </c>
      <c r="F232" s="31">
        <v>198</v>
      </c>
      <c r="G232" s="32"/>
      <c r="H232" s="32" t="s">
        <v>307</v>
      </c>
      <c r="I232" s="69" t="s">
        <v>308</v>
      </c>
      <c r="J232" s="31"/>
      <c r="K232" s="31"/>
      <c r="L232" s="34"/>
      <c r="M232" s="31"/>
      <c r="N232" s="31"/>
      <c r="O232" s="32"/>
      <c r="P232" s="68" t="s">
        <v>190</v>
      </c>
      <c r="Q232" s="31"/>
      <c r="R232" s="83"/>
      <c r="S232" s="61" t="s">
        <v>126</v>
      </c>
      <c r="T232" s="61" t="s">
        <v>127</v>
      </c>
      <c r="U232" s="37">
        <v>81355932.101694912</v>
      </c>
      <c r="V232" s="37">
        <v>40677966</v>
      </c>
      <c r="W232" s="37">
        <v>40677966.101694912</v>
      </c>
      <c r="X232" s="37">
        <v>0</v>
      </c>
      <c r="Y232" s="38" t="s">
        <v>1186</v>
      </c>
      <c r="Z232" s="38" t="s">
        <v>1187</v>
      </c>
      <c r="AA232" s="31"/>
      <c r="AB232" s="33"/>
      <c r="AC232" s="234"/>
      <c r="AD232" s="101"/>
      <c r="AE232" s="462" t="s">
        <v>1236</v>
      </c>
    </row>
    <row r="233" spans="1:31" s="23" customFormat="1" ht="33.75" customHeight="1" x14ac:dyDescent="0.2">
      <c r="A233" s="241">
        <v>21</v>
      </c>
      <c r="B233" s="32" t="s">
        <v>299</v>
      </c>
      <c r="C233" s="32" t="s">
        <v>866</v>
      </c>
      <c r="D233" s="40" t="s">
        <v>305</v>
      </c>
      <c r="E233" s="32" t="s">
        <v>309</v>
      </c>
      <c r="F233" s="31">
        <v>199</v>
      </c>
      <c r="G233" s="32"/>
      <c r="H233" s="32" t="s">
        <v>310</v>
      </c>
      <c r="I233" s="70" t="s">
        <v>308</v>
      </c>
      <c r="J233" s="31"/>
      <c r="K233" s="31"/>
      <c r="L233" s="34"/>
      <c r="M233" s="31"/>
      <c r="N233" s="31"/>
      <c r="O233" s="32"/>
      <c r="P233" s="68" t="s">
        <v>190</v>
      </c>
      <c r="Q233" s="31"/>
      <c r="R233" s="83"/>
      <c r="S233" s="61" t="s">
        <v>126</v>
      </c>
      <c r="T233" s="61" t="s">
        <v>127</v>
      </c>
      <c r="U233" s="37">
        <v>17104606</v>
      </c>
      <c r="V233" s="37">
        <v>5644000</v>
      </c>
      <c r="W233" s="37">
        <v>11460606</v>
      </c>
      <c r="X233" s="37">
        <v>0</v>
      </c>
      <c r="Y233" s="38" t="s">
        <v>1186</v>
      </c>
      <c r="Z233" s="38" t="s">
        <v>1188</v>
      </c>
      <c r="AA233" s="31"/>
      <c r="AB233" s="33"/>
      <c r="AC233" s="234"/>
      <c r="AD233" s="101"/>
      <c r="AE233" s="462" t="s">
        <v>1236</v>
      </c>
    </row>
    <row r="234" spans="1:31" s="23" customFormat="1" ht="175.5" customHeight="1" x14ac:dyDescent="0.2">
      <c r="A234" s="241">
        <v>22</v>
      </c>
      <c r="B234" s="32" t="s">
        <v>299</v>
      </c>
      <c r="C234" s="32" t="s">
        <v>866</v>
      </c>
      <c r="D234" s="32" t="s">
        <v>311</v>
      </c>
      <c r="E234" s="32" t="s">
        <v>182</v>
      </c>
      <c r="F234" s="31">
        <v>200</v>
      </c>
      <c r="G234" s="32"/>
      <c r="H234" s="32" t="s">
        <v>312</v>
      </c>
      <c r="I234" s="38" t="s">
        <v>308</v>
      </c>
      <c r="J234" s="31"/>
      <c r="K234" s="31"/>
      <c r="L234" s="34"/>
      <c r="M234" s="31"/>
      <c r="N234" s="31"/>
      <c r="O234" s="32"/>
      <c r="P234" s="68" t="s">
        <v>190</v>
      </c>
      <c r="Q234" s="31"/>
      <c r="R234" s="83"/>
      <c r="S234" s="35" t="s">
        <v>126</v>
      </c>
      <c r="T234" s="35" t="s">
        <v>127</v>
      </c>
      <c r="U234" s="37">
        <v>6101694.4576271186</v>
      </c>
      <c r="V234" s="37">
        <v>3050847</v>
      </c>
      <c r="W234" s="37">
        <v>3050847.4576271186</v>
      </c>
      <c r="X234" s="37">
        <v>0</v>
      </c>
      <c r="Y234" s="38" t="s">
        <v>136</v>
      </c>
      <c r="Z234" s="38" t="s">
        <v>1072</v>
      </c>
      <c r="AA234" s="31"/>
      <c r="AB234" s="33"/>
      <c r="AC234" s="234"/>
      <c r="AD234" s="101"/>
      <c r="AE234" s="462" t="s">
        <v>1236</v>
      </c>
    </row>
    <row r="235" spans="1:31" s="23" customFormat="1" ht="43.5" customHeight="1" x14ac:dyDescent="0.2">
      <c r="A235" s="241">
        <v>23</v>
      </c>
      <c r="B235" s="77" t="s">
        <v>299</v>
      </c>
      <c r="C235" s="32" t="s">
        <v>866</v>
      </c>
      <c r="D235" s="77" t="s">
        <v>181</v>
      </c>
      <c r="E235" s="77" t="s">
        <v>300</v>
      </c>
      <c r="F235" s="31">
        <v>201</v>
      </c>
      <c r="G235" s="32"/>
      <c r="H235" s="249" t="s">
        <v>313</v>
      </c>
      <c r="I235" s="71" t="s">
        <v>314</v>
      </c>
      <c r="J235" s="31"/>
      <c r="K235" s="31"/>
      <c r="L235" s="34"/>
      <c r="M235" s="31"/>
      <c r="N235" s="31"/>
      <c r="O235" s="32"/>
      <c r="P235" s="68" t="s">
        <v>190</v>
      </c>
      <c r="Q235" s="31"/>
      <c r="R235" s="83"/>
      <c r="S235" s="260" t="s">
        <v>315</v>
      </c>
      <c r="T235" s="261" t="s">
        <v>177</v>
      </c>
      <c r="U235" s="262">
        <v>460000</v>
      </c>
      <c r="V235" s="262">
        <v>100000</v>
      </c>
      <c r="W235" s="262">
        <v>180000</v>
      </c>
      <c r="X235" s="37">
        <v>180000</v>
      </c>
      <c r="Y235" s="252" t="s">
        <v>136</v>
      </c>
      <c r="Z235" s="38" t="s">
        <v>137</v>
      </c>
      <c r="AA235" s="263"/>
      <c r="AB235" s="264"/>
      <c r="AC235" s="234"/>
      <c r="AD235" s="101"/>
      <c r="AE235" s="462" t="s">
        <v>1236</v>
      </c>
    </row>
    <row r="236" spans="1:31" s="23" customFormat="1" ht="56.25" customHeight="1" x14ac:dyDescent="0.2">
      <c r="A236" s="241">
        <v>24</v>
      </c>
      <c r="B236" s="77" t="s">
        <v>299</v>
      </c>
      <c r="C236" s="32" t="s">
        <v>866</v>
      </c>
      <c r="D236" s="77" t="s">
        <v>181</v>
      </c>
      <c r="E236" s="77" t="s">
        <v>300</v>
      </c>
      <c r="F236" s="31">
        <v>202</v>
      </c>
      <c r="G236" s="265"/>
      <c r="H236" s="249" t="s">
        <v>316</v>
      </c>
      <c r="I236" s="71" t="s">
        <v>317</v>
      </c>
      <c r="J236" s="31"/>
      <c r="K236" s="31"/>
      <c r="L236" s="34"/>
      <c r="M236" s="31"/>
      <c r="N236" s="31"/>
      <c r="O236" s="32"/>
      <c r="P236" s="68" t="s">
        <v>190</v>
      </c>
      <c r="Q236" s="31"/>
      <c r="R236" s="83"/>
      <c r="S236" s="261" t="s">
        <v>296</v>
      </c>
      <c r="T236" s="261" t="s">
        <v>144</v>
      </c>
      <c r="U236" s="262">
        <v>873480</v>
      </c>
      <c r="V236" s="262">
        <v>490980</v>
      </c>
      <c r="W236" s="262">
        <v>382500</v>
      </c>
      <c r="X236" s="37">
        <v>0</v>
      </c>
      <c r="Y236" s="252" t="s">
        <v>136</v>
      </c>
      <c r="Z236" s="38" t="s">
        <v>137</v>
      </c>
      <c r="AA236" s="263"/>
      <c r="AB236" s="264"/>
      <c r="AC236" s="234"/>
      <c r="AD236" s="101"/>
      <c r="AE236" s="462" t="s">
        <v>1236</v>
      </c>
    </row>
    <row r="237" spans="1:31" s="23" customFormat="1" ht="70.5" customHeight="1" x14ac:dyDescent="0.2">
      <c r="A237" s="241">
        <v>25</v>
      </c>
      <c r="B237" s="32">
        <v>182</v>
      </c>
      <c r="C237" s="32" t="s">
        <v>867</v>
      </c>
      <c r="D237" s="32" t="s">
        <v>375</v>
      </c>
      <c r="E237" s="32">
        <v>7111010</v>
      </c>
      <c r="F237" s="31">
        <v>203</v>
      </c>
      <c r="G237" s="32"/>
      <c r="H237" s="32" t="s">
        <v>390</v>
      </c>
      <c r="I237" s="38" t="s">
        <v>391</v>
      </c>
      <c r="J237" s="31"/>
      <c r="K237" s="31"/>
      <c r="L237" s="34"/>
      <c r="M237" s="47"/>
      <c r="N237" s="38"/>
      <c r="O237" s="49"/>
      <c r="P237" s="68" t="s">
        <v>190</v>
      </c>
      <c r="Q237" s="38"/>
      <c r="R237" s="35"/>
      <c r="S237" s="35" t="s">
        <v>189</v>
      </c>
      <c r="T237" s="35" t="s">
        <v>392</v>
      </c>
      <c r="U237" s="37">
        <v>15550000</v>
      </c>
      <c r="V237" s="37">
        <v>5183333.333333333</v>
      </c>
      <c r="W237" s="37">
        <v>2591666.6666666665</v>
      </c>
      <c r="X237" s="37">
        <v>7775000</v>
      </c>
      <c r="Y237" s="252" t="s">
        <v>130</v>
      </c>
      <c r="Z237" s="38" t="s">
        <v>393</v>
      </c>
      <c r="AA237" s="38"/>
      <c r="AB237" s="38"/>
      <c r="AC237" s="234"/>
      <c r="AD237" s="101"/>
      <c r="AE237" s="462" t="s">
        <v>1236</v>
      </c>
    </row>
    <row r="238" spans="1:31" s="23" customFormat="1" ht="124.5" customHeight="1" x14ac:dyDescent="0.2">
      <c r="A238" s="241">
        <v>26</v>
      </c>
      <c r="B238" s="32">
        <v>182</v>
      </c>
      <c r="C238" s="32" t="s">
        <v>867</v>
      </c>
      <c r="D238" s="32" t="s">
        <v>394</v>
      </c>
      <c r="E238" s="32" t="s">
        <v>395</v>
      </c>
      <c r="F238" s="31">
        <v>204</v>
      </c>
      <c r="G238" s="32"/>
      <c r="H238" s="32" t="s">
        <v>383</v>
      </c>
      <c r="I238" s="38" t="s">
        <v>391</v>
      </c>
      <c r="J238" s="31"/>
      <c r="K238" s="31"/>
      <c r="L238" s="34"/>
      <c r="M238" s="47"/>
      <c r="N238" s="38"/>
      <c r="O238" s="49"/>
      <c r="P238" s="68" t="s">
        <v>190</v>
      </c>
      <c r="Q238" s="38"/>
      <c r="R238" s="35"/>
      <c r="S238" s="61" t="s">
        <v>544</v>
      </c>
      <c r="T238" s="61" t="s">
        <v>139</v>
      </c>
      <c r="U238" s="37">
        <v>316490923.98000002</v>
      </c>
      <c r="V238" s="37">
        <v>143859510.90000001</v>
      </c>
      <c r="W238" s="37">
        <v>172631413.07999998</v>
      </c>
      <c r="X238" s="37">
        <v>0</v>
      </c>
      <c r="Y238" s="252" t="s">
        <v>130</v>
      </c>
      <c r="Z238" s="38" t="s">
        <v>396</v>
      </c>
      <c r="AA238" s="38"/>
      <c r="AB238" s="38"/>
      <c r="AC238" s="234"/>
      <c r="AD238" s="101"/>
      <c r="AE238" s="462" t="s">
        <v>1236</v>
      </c>
    </row>
    <row r="239" spans="1:31" s="23" customFormat="1" ht="69.75" customHeight="1" x14ac:dyDescent="0.2">
      <c r="A239" s="241">
        <v>27</v>
      </c>
      <c r="B239" s="32">
        <v>182</v>
      </c>
      <c r="C239" s="32" t="s">
        <v>867</v>
      </c>
      <c r="D239" s="32" t="s">
        <v>397</v>
      </c>
      <c r="E239" s="32">
        <v>6412000</v>
      </c>
      <c r="F239" s="31">
        <v>205</v>
      </c>
      <c r="G239" s="32"/>
      <c r="H239" s="32" t="s">
        <v>398</v>
      </c>
      <c r="I239" s="38" t="s">
        <v>399</v>
      </c>
      <c r="J239" s="31"/>
      <c r="K239" s="31"/>
      <c r="L239" s="34"/>
      <c r="M239" s="47"/>
      <c r="N239" s="38"/>
      <c r="O239" s="32"/>
      <c r="P239" s="68" t="s">
        <v>190</v>
      </c>
      <c r="Q239" s="38"/>
      <c r="R239" s="35"/>
      <c r="S239" s="61" t="s">
        <v>888</v>
      </c>
      <c r="T239" s="61" t="s">
        <v>189</v>
      </c>
      <c r="U239" s="37">
        <f>W239</f>
        <v>3000000</v>
      </c>
      <c r="V239" s="37">
        <v>0</v>
      </c>
      <c r="W239" s="37">
        <v>3000000</v>
      </c>
      <c r="X239" s="37">
        <v>0</v>
      </c>
      <c r="Y239" s="38" t="s">
        <v>130</v>
      </c>
      <c r="Z239" s="38" t="s">
        <v>400</v>
      </c>
      <c r="AA239" s="38"/>
      <c r="AB239" s="38"/>
      <c r="AC239" s="234"/>
      <c r="AD239" s="101"/>
      <c r="AE239" s="462" t="s">
        <v>1236</v>
      </c>
    </row>
    <row r="240" spans="1:31" s="23" customFormat="1" ht="90" customHeight="1" x14ac:dyDescent="0.2">
      <c r="A240" s="241">
        <v>28</v>
      </c>
      <c r="B240" s="32">
        <v>182</v>
      </c>
      <c r="C240" s="32" t="s">
        <v>867</v>
      </c>
      <c r="D240" s="32" t="s">
        <v>401</v>
      </c>
      <c r="E240" s="32">
        <v>6411010</v>
      </c>
      <c r="F240" s="31">
        <v>206</v>
      </c>
      <c r="G240" s="32"/>
      <c r="H240" s="32" t="s">
        <v>402</v>
      </c>
      <c r="I240" s="38" t="s">
        <v>403</v>
      </c>
      <c r="J240" s="31"/>
      <c r="K240" s="31"/>
      <c r="L240" s="34"/>
      <c r="M240" s="47"/>
      <c r="N240" s="38"/>
      <c r="O240" s="32"/>
      <c r="P240" s="68" t="s">
        <v>190</v>
      </c>
      <c r="Q240" s="38"/>
      <c r="R240" s="35"/>
      <c r="S240" s="61" t="s">
        <v>207</v>
      </c>
      <c r="T240" s="61" t="s">
        <v>127</v>
      </c>
      <c r="U240" s="37">
        <v>24000000</v>
      </c>
      <c r="V240" s="37">
        <v>16782258.211864408</v>
      </c>
      <c r="W240" s="37">
        <v>6779661.0169491526</v>
      </c>
      <c r="X240" s="37">
        <v>438080.77118643932</v>
      </c>
      <c r="Y240" s="38" t="s">
        <v>130</v>
      </c>
      <c r="Z240" s="38" t="s">
        <v>400</v>
      </c>
      <c r="AA240" s="38"/>
      <c r="AB240" s="38"/>
      <c r="AC240" s="234"/>
      <c r="AD240" s="101"/>
      <c r="AE240" s="462" t="s">
        <v>1236</v>
      </c>
    </row>
    <row r="241" spans="1:31" s="23" customFormat="1" ht="88.5" customHeight="1" x14ac:dyDescent="0.2">
      <c r="A241" s="241">
        <v>29</v>
      </c>
      <c r="B241" s="32">
        <v>182</v>
      </c>
      <c r="C241" s="32" t="s">
        <v>867</v>
      </c>
      <c r="D241" s="32" t="s">
        <v>397</v>
      </c>
      <c r="E241" s="32">
        <v>5520107</v>
      </c>
      <c r="F241" s="31">
        <v>207</v>
      </c>
      <c r="G241" s="32"/>
      <c r="H241" s="32" t="s">
        <v>398</v>
      </c>
      <c r="I241" s="38" t="s">
        <v>404</v>
      </c>
      <c r="J241" s="31"/>
      <c r="K241" s="31"/>
      <c r="L241" s="34"/>
      <c r="M241" s="47"/>
      <c r="N241" s="38"/>
      <c r="O241" s="32"/>
      <c r="P241" s="68" t="s">
        <v>190</v>
      </c>
      <c r="Q241" s="38"/>
      <c r="R241" s="35"/>
      <c r="S241" s="61" t="s">
        <v>879</v>
      </c>
      <c r="T241" s="61" t="s">
        <v>127</v>
      </c>
      <c r="U241" s="37">
        <v>720000</v>
      </c>
      <c r="V241" s="37">
        <v>30000</v>
      </c>
      <c r="W241" s="37">
        <v>70000</v>
      </c>
      <c r="X241" s="37">
        <v>620000</v>
      </c>
      <c r="Y241" s="38" t="s">
        <v>130</v>
      </c>
      <c r="Z241" s="38" t="s">
        <v>400</v>
      </c>
      <c r="AA241" s="38"/>
      <c r="AB241" s="38"/>
      <c r="AC241" s="234"/>
      <c r="AD241" s="101"/>
      <c r="AE241" s="462" t="s">
        <v>1236</v>
      </c>
    </row>
    <row r="242" spans="1:31" s="23" customFormat="1" ht="48.75" customHeight="1" x14ac:dyDescent="0.2">
      <c r="A242" s="241">
        <v>30</v>
      </c>
      <c r="B242" s="32">
        <v>182</v>
      </c>
      <c r="C242" s="32" t="s">
        <v>867</v>
      </c>
      <c r="D242" s="32" t="s">
        <v>401</v>
      </c>
      <c r="E242" s="32">
        <v>5520107</v>
      </c>
      <c r="F242" s="31">
        <v>208</v>
      </c>
      <c r="G242" s="32"/>
      <c r="H242" s="32" t="s">
        <v>405</v>
      </c>
      <c r="I242" s="38" t="s">
        <v>404</v>
      </c>
      <c r="J242" s="31"/>
      <c r="K242" s="31"/>
      <c r="L242" s="34"/>
      <c r="M242" s="47"/>
      <c r="N242" s="47"/>
      <c r="O242" s="32"/>
      <c r="P242" s="68" t="s">
        <v>190</v>
      </c>
      <c r="Q242" s="38"/>
      <c r="R242" s="35"/>
      <c r="S242" s="61" t="s">
        <v>544</v>
      </c>
      <c r="T242" s="61" t="s">
        <v>127</v>
      </c>
      <c r="U242" s="37">
        <v>1080000</v>
      </c>
      <c r="V242" s="37">
        <v>400000</v>
      </c>
      <c r="W242" s="37">
        <v>400000</v>
      </c>
      <c r="X242" s="37">
        <v>280000</v>
      </c>
      <c r="Y242" s="38" t="s">
        <v>374</v>
      </c>
      <c r="Z242" s="38" t="s">
        <v>406</v>
      </c>
      <c r="AA242" s="38"/>
      <c r="AB242" s="38"/>
      <c r="AC242" s="234"/>
      <c r="AD242" s="101"/>
      <c r="AE242" s="462" t="s">
        <v>1236</v>
      </c>
    </row>
    <row r="243" spans="1:31" s="23" customFormat="1" ht="48" customHeight="1" x14ac:dyDescent="0.2">
      <c r="A243" s="241">
        <v>31</v>
      </c>
      <c r="B243" s="32">
        <v>182</v>
      </c>
      <c r="C243" s="32" t="s">
        <v>867</v>
      </c>
      <c r="D243" s="32" t="s">
        <v>407</v>
      </c>
      <c r="E243" s="32">
        <v>9231000</v>
      </c>
      <c r="F243" s="31">
        <v>209</v>
      </c>
      <c r="G243" s="32"/>
      <c r="H243" s="32" t="s">
        <v>408</v>
      </c>
      <c r="I243" s="38" t="s">
        <v>409</v>
      </c>
      <c r="J243" s="31"/>
      <c r="K243" s="31"/>
      <c r="L243" s="34"/>
      <c r="M243" s="47"/>
      <c r="N243" s="31"/>
      <c r="O243" s="32"/>
      <c r="P243" s="68" t="s">
        <v>190</v>
      </c>
      <c r="Q243" s="38"/>
      <c r="R243" s="35"/>
      <c r="S243" s="61" t="s">
        <v>882</v>
      </c>
      <c r="T243" s="61" t="s">
        <v>143</v>
      </c>
      <c r="U243" s="37">
        <v>2816666.67</v>
      </c>
      <c r="V243" s="37">
        <v>1516666.6666666665</v>
      </c>
      <c r="W243" s="37">
        <v>1300000</v>
      </c>
      <c r="X243" s="37">
        <v>0</v>
      </c>
      <c r="Y243" s="252" t="s">
        <v>130</v>
      </c>
      <c r="Z243" s="38" t="s">
        <v>410</v>
      </c>
      <c r="AA243" s="38"/>
      <c r="AB243" s="38"/>
      <c r="AC243" s="234"/>
      <c r="AD243" s="101"/>
      <c r="AE243" s="462" t="s">
        <v>1236</v>
      </c>
    </row>
    <row r="244" spans="1:31" s="23" customFormat="1" ht="38.25" x14ac:dyDescent="0.2">
      <c r="A244" s="241">
        <v>32</v>
      </c>
      <c r="B244" s="32">
        <v>182</v>
      </c>
      <c r="C244" s="32" t="s">
        <v>867</v>
      </c>
      <c r="D244" s="32" t="s">
        <v>407</v>
      </c>
      <c r="E244" s="32">
        <v>9231000</v>
      </c>
      <c r="F244" s="31">
        <v>210</v>
      </c>
      <c r="G244" s="32"/>
      <c r="H244" s="32" t="s">
        <v>408</v>
      </c>
      <c r="I244" s="38" t="s">
        <v>411</v>
      </c>
      <c r="J244" s="31"/>
      <c r="K244" s="31"/>
      <c r="L244" s="34"/>
      <c r="M244" s="47"/>
      <c r="N244" s="31"/>
      <c r="O244" s="32"/>
      <c r="P244" s="68" t="s">
        <v>190</v>
      </c>
      <c r="Q244" s="38"/>
      <c r="R244" s="35"/>
      <c r="S244" s="61" t="s">
        <v>543</v>
      </c>
      <c r="T244" s="61" t="s">
        <v>144</v>
      </c>
      <c r="U244" s="37">
        <v>15128049.66</v>
      </c>
      <c r="V244" s="37">
        <v>8404472.0338983051</v>
      </c>
      <c r="W244" s="37">
        <v>6723577.6271186443</v>
      </c>
      <c r="X244" s="37">
        <v>0</v>
      </c>
      <c r="Y244" s="252" t="s">
        <v>130</v>
      </c>
      <c r="Z244" s="38" t="s">
        <v>410</v>
      </c>
      <c r="AA244" s="38"/>
      <c r="AB244" s="38"/>
      <c r="AC244" s="234"/>
      <c r="AD244" s="101"/>
      <c r="AE244" s="462" t="s">
        <v>1236</v>
      </c>
    </row>
    <row r="245" spans="1:31" s="23" customFormat="1" ht="38.25" x14ac:dyDescent="0.2">
      <c r="A245" s="241">
        <v>33</v>
      </c>
      <c r="B245" s="32">
        <v>182</v>
      </c>
      <c r="C245" s="32" t="s">
        <v>867</v>
      </c>
      <c r="D245" s="32" t="s">
        <v>407</v>
      </c>
      <c r="E245" s="32">
        <v>9231000</v>
      </c>
      <c r="F245" s="31">
        <v>211</v>
      </c>
      <c r="G245" s="32"/>
      <c r="H245" s="32" t="s">
        <v>408</v>
      </c>
      <c r="I245" s="38" t="s">
        <v>412</v>
      </c>
      <c r="J245" s="31"/>
      <c r="K245" s="31"/>
      <c r="L245" s="34"/>
      <c r="M245" s="47"/>
      <c r="N245" s="31"/>
      <c r="O245" s="32"/>
      <c r="P245" s="68" t="s">
        <v>190</v>
      </c>
      <c r="Q245" s="38"/>
      <c r="R245" s="35"/>
      <c r="S245" s="61" t="s">
        <v>882</v>
      </c>
      <c r="T245" s="61" t="s">
        <v>144</v>
      </c>
      <c r="U245" s="37">
        <v>1958834.7457627121</v>
      </c>
      <c r="V245" s="37">
        <v>659619.96610169497</v>
      </c>
      <c r="W245" s="37">
        <v>517133.59322033904</v>
      </c>
      <c r="X245" s="37">
        <v>782081.18644067808</v>
      </c>
      <c r="Y245" s="252" t="s">
        <v>130</v>
      </c>
      <c r="Z245" s="38" t="s">
        <v>410</v>
      </c>
      <c r="AA245" s="38"/>
      <c r="AB245" s="38"/>
      <c r="AC245" s="234"/>
      <c r="AD245" s="101"/>
      <c r="AE245" s="462" t="s">
        <v>1236</v>
      </c>
    </row>
    <row r="246" spans="1:31" s="23" customFormat="1" ht="38.25" x14ac:dyDescent="0.2">
      <c r="A246" s="241">
        <v>34</v>
      </c>
      <c r="B246" s="32">
        <v>182</v>
      </c>
      <c r="C246" s="32" t="s">
        <v>867</v>
      </c>
      <c r="D246" s="32" t="s">
        <v>407</v>
      </c>
      <c r="E246" s="32">
        <v>9231000</v>
      </c>
      <c r="F246" s="31">
        <v>212</v>
      </c>
      <c r="G246" s="32"/>
      <c r="H246" s="32" t="s">
        <v>408</v>
      </c>
      <c r="I246" s="38" t="s">
        <v>413</v>
      </c>
      <c r="J246" s="31"/>
      <c r="K246" s="31"/>
      <c r="L246" s="34"/>
      <c r="M246" s="47"/>
      <c r="N246" s="31"/>
      <c r="O246" s="32"/>
      <c r="P246" s="68" t="s">
        <v>190</v>
      </c>
      <c r="Q246" s="38"/>
      <c r="R246" s="35"/>
      <c r="S246" s="61" t="s">
        <v>808</v>
      </c>
      <c r="T246" s="61" t="s">
        <v>884</v>
      </c>
      <c r="U246" s="37">
        <v>12074571.177966101</v>
      </c>
      <c r="V246" s="37">
        <v>670809.50988700567</v>
      </c>
      <c r="W246" s="37">
        <v>4024857.059322034</v>
      </c>
      <c r="X246" s="37">
        <v>7378904.6087570619</v>
      </c>
      <c r="Y246" s="252" t="s">
        <v>130</v>
      </c>
      <c r="Z246" s="38" t="s">
        <v>410</v>
      </c>
      <c r="AA246" s="38"/>
      <c r="AB246" s="38"/>
      <c r="AC246" s="234"/>
      <c r="AD246" s="101"/>
      <c r="AE246" s="462" t="s">
        <v>1236</v>
      </c>
    </row>
    <row r="247" spans="1:31" s="23" customFormat="1" ht="90.75" customHeight="1" x14ac:dyDescent="0.2">
      <c r="A247" s="241">
        <v>35</v>
      </c>
      <c r="B247" s="32">
        <v>182</v>
      </c>
      <c r="C247" s="32" t="s">
        <v>867</v>
      </c>
      <c r="D247" s="32" t="s">
        <v>414</v>
      </c>
      <c r="E247" s="32">
        <v>5110128</v>
      </c>
      <c r="F247" s="31">
        <v>213</v>
      </c>
      <c r="G247" s="32"/>
      <c r="H247" s="32" t="s">
        <v>415</v>
      </c>
      <c r="I247" s="38" t="s">
        <v>416</v>
      </c>
      <c r="J247" s="31"/>
      <c r="K247" s="31"/>
      <c r="L247" s="34"/>
      <c r="M247" s="47"/>
      <c r="N247" s="47"/>
      <c r="O247" s="32"/>
      <c r="P247" s="68" t="s">
        <v>190</v>
      </c>
      <c r="Q247" s="38"/>
      <c r="R247" s="35"/>
      <c r="S247" s="61" t="s">
        <v>879</v>
      </c>
      <c r="T247" s="61" t="s">
        <v>569</v>
      </c>
      <c r="U247" s="37">
        <v>13877118.644067796</v>
      </c>
      <c r="V247" s="37">
        <v>6108757.0621468928</v>
      </c>
      <c r="W247" s="37">
        <v>4661016.9491525423</v>
      </c>
      <c r="X247" s="37">
        <v>3107344.6327683614</v>
      </c>
      <c r="Y247" s="38" t="s">
        <v>374</v>
      </c>
      <c r="Z247" s="38" t="s">
        <v>417</v>
      </c>
      <c r="AA247" s="38"/>
      <c r="AB247" s="38"/>
      <c r="AC247" s="234"/>
      <c r="AD247" s="101"/>
      <c r="AE247" s="462" t="s">
        <v>1236</v>
      </c>
    </row>
    <row r="248" spans="1:31" s="23" customFormat="1" ht="34.5" customHeight="1" x14ac:dyDescent="0.2">
      <c r="A248" s="241">
        <v>36</v>
      </c>
      <c r="B248" s="32">
        <v>182</v>
      </c>
      <c r="C248" s="32" t="s">
        <v>867</v>
      </c>
      <c r="D248" s="32" t="s">
        <v>414</v>
      </c>
      <c r="E248" s="32">
        <v>5110128</v>
      </c>
      <c r="F248" s="31">
        <v>214</v>
      </c>
      <c r="G248" s="32"/>
      <c r="H248" s="32" t="s">
        <v>418</v>
      </c>
      <c r="I248" s="38" t="s">
        <v>419</v>
      </c>
      <c r="J248" s="31"/>
      <c r="K248" s="31"/>
      <c r="L248" s="34"/>
      <c r="M248" s="47"/>
      <c r="N248" s="47"/>
      <c r="O248" s="32"/>
      <c r="P248" s="68" t="s">
        <v>190</v>
      </c>
      <c r="Q248" s="38"/>
      <c r="R248" s="35"/>
      <c r="S248" s="61" t="s">
        <v>889</v>
      </c>
      <c r="T248" s="61" t="s">
        <v>139</v>
      </c>
      <c r="U248" s="37">
        <f>W248</f>
        <v>2000000</v>
      </c>
      <c r="V248" s="37">
        <v>0</v>
      </c>
      <c r="W248" s="37">
        <v>2000000</v>
      </c>
      <c r="X248" s="37">
        <v>0</v>
      </c>
      <c r="Y248" s="38" t="s">
        <v>374</v>
      </c>
      <c r="Z248" s="38" t="s">
        <v>417</v>
      </c>
      <c r="AA248" s="38"/>
      <c r="AB248" s="38"/>
      <c r="AC248" s="234"/>
      <c r="AD248" s="101"/>
      <c r="AE248" s="462" t="s">
        <v>1236</v>
      </c>
    </row>
    <row r="249" spans="1:31" s="23" customFormat="1" ht="108.75" customHeight="1" x14ac:dyDescent="0.2">
      <c r="A249" s="241">
        <v>37</v>
      </c>
      <c r="B249" s="32">
        <v>182</v>
      </c>
      <c r="C249" s="32" t="s">
        <v>867</v>
      </c>
      <c r="D249" s="32" t="s">
        <v>420</v>
      </c>
      <c r="E249" s="32">
        <v>6312000</v>
      </c>
      <c r="F249" s="31">
        <v>215</v>
      </c>
      <c r="G249" s="32"/>
      <c r="H249" s="32" t="s">
        <v>421</v>
      </c>
      <c r="I249" s="38" t="s">
        <v>422</v>
      </c>
      <c r="J249" s="31"/>
      <c r="K249" s="31"/>
      <c r="L249" s="34"/>
      <c r="M249" s="47"/>
      <c r="N249" s="31"/>
      <c r="O249" s="32"/>
      <c r="P249" s="68" t="s">
        <v>190</v>
      </c>
      <c r="Q249" s="38"/>
      <c r="R249" s="35"/>
      <c r="S249" s="61" t="s">
        <v>890</v>
      </c>
      <c r="T249" s="61" t="s">
        <v>143</v>
      </c>
      <c r="U249" s="37">
        <f>W249</f>
        <v>679651.20682627114</v>
      </c>
      <c r="V249" s="37">
        <v>0</v>
      </c>
      <c r="W249" s="37">
        <v>679651.20682627114</v>
      </c>
      <c r="X249" s="37">
        <v>0</v>
      </c>
      <c r="Y249" s="38" t="s">
        <v>130</v>
      </c>
      <c r="Z249" s="38" t="s">
        <v>423</v>
      </c>
      <c r="AA249" s="38"/>
      <c r="AB249" s="38"/>
      <c r="AC249" s="234"/>
      <c r="AD249" s="101"/>
      <c r="AE249" s="462" t="s">
        <v>1236</v>
      </c>
    </row>
    <row r="250" spans="1:31" s="23" customFormat="1" ht="25.5" x14ac:dyDescent="0.2">
      <c r="A250" s="241">
        <v>38</v>
      </c>
      <c r="B250" s="32">
        <v>182</v>
      </c>
      <c r="C250" s="32" t="s">
        <v>867</v>
      </c>
      <c r="D250" s="32" t="s">
        <v>424</v>
      </c>
      <c r="E250" s="32">
        <v>9311301</v>
      </c>
      <c r="F250" s="31">
        <v>216</v>
      </c>
      <c r="G250" s="32"/>
      <c r="H250" s="32" t="s">
        <v>425</v>
      </c>
      <c r="I250" s="38" t="s">
        <v>426</v>
      </c>
      <c r="J250" s="31"/>
      <c r="K250" s="31"/>
      <c r="L250" s="34"/>
      <c r="M250" s="47"/>
      <c r="N250" s="31"/>
      <c r="O250" s="32"/>
      <c r="P250" s="68" t="s">
        <v>190</v>
      </c>
      <c r="Q250" s="38"/>
      <c r="R250" s="35"/>
      <c r="S250" s="61" t="s">
        <v>224</v>
      </c>
      <c r="T250" s="61" t="s">
        <v>127</v>
      </c>
      <c r="U250" s="37">
        <v>480000</v>
      </c>
      <c r="V250" s="37">
        <v>240000</v>
      </c>
      <c r="W250" s="37">
        <v>240000</v>
      </c>
      <c r="X250" s="37">
        <v>0</v>
      </c>
      <c r="Y250" s="252" t="s">
        <v>130</v>
      </c>
      <c r="Z250" s="38" t="s">
        <v>427</v>
      </c>
      <c r="AA250" s="38"/>
      <c r="AB250" s="38"/>
      <c r="AC250" s="234"/>
      <c r="AD250" s="101"/>
      <c r="AE250" s="462" t="s">
        <v>1236</v>
      </c>
    </row>
    <row r="251" spans="1:31" s="23" customFormat="1" ht="25.5" x14ac:dyDescent="0.2">
      <c r="A251" s="241">
        <v>39</v>
      </c>
      <c r="B251" s="32">
        <v>182</v>
      </c>
      <c r="C251" s="32" t="s">
        <v>867</v>
      </c>
      <c r="D251" s="32" t="s">
        <v>428</v>
      </c>
      <c r="E251" s="32">
        <v>5139230</v>
      </c>
      <c r="F251" s="31">
        <v>217</v>
      </c>
      <c r="G251" s="32"/>
      <c r="H251" s="32" t="s">
        <v>429</v>
      </c>
      <c r="I251" s="38" t="s">
        <v>430</v>
      </c>
      <c r="J251" s="31"/>
      <c r="K251" s="31"/>
      <c r="L251" s="34"/>
      <c r="M251" s="47"/>
      <c r="N251" s="47"/>
      <c r="O251" s="32"/>
      <c r="P251" s="68" t="s">
        <v>190</v>
      </c>
      <c r="Q251" s="38"/>
      <c r="R251" s="35"/>
      <c r="S251" s="61" t="s">
        <v>567</v>
      </c>
      <c r="T251" s="61" t="s">
        <v>885</v>
      </c>
      <c r="U251" s="37">
        <v>13680000</v>
      </c>
      <c r="V251" s="37">
        <v>2280000</v>
      </c>
      <c r="W251" s="37">
        <v>4560000</v>
      </c>
      <c r="X251" s="37">
        <v>6840000</v>
      </c>
      <c r="Y251" s="38" t="s">
        <v>374</v>
      </c>
      <c r="Z251" s="38" t="s">
        <v>406</v>
      </c>
      <c r="AA251" s="69"/>
      <c r="AB251" s="38"/>
      <c r="AC251" s="234"/>
      <c r="AD251" s="101"/>
      <c r="AE251" s="462" t="s">
        <v>1236</v>
      </c>
    </row>
    <row r="252" spans="1:31" s="23" customFormat="1" ht="38.25" x14ac:dyDescent="0.2">
      <c r="A252" s="241">
        <v>40</v>
      </c>
      <c r="B252" s="32">
        <v>182</v>
      </c>
      <c r="C252" s="32" t="s">
        <v>867</v>
      </c>
      <c r="D252" s="32" t="s">
        <v>365</v>
      </c>
      <c r="E252" s="32">
        <v>2221452</v>
      </c>
      <c r="F252" s="31">
        <v>218</v>
      </c>
      <c r="G252" s="32"/>
      <c r="H252" s="32" t="s">
        <v>431</v>
      </c>
      <c r="I252" s="38" t="s">
        <v>432</v>
      </c>
      <c r="J252" s="31"/>
      <c r="K252" s="31"/>
      <c r="L252" s="34"/>
      <c r="M252" s="47"/>
      <c r="N252" s="47"/>
      <c r="O252" s="32"/>
      <c r="P252" s="68" t="s">
        <v>190</v>
      </c>
      <c r="Q252" s="38"/>
      <c r="R252" s="35"/>
      <c r="S252" s="61" t="s">
        <v>886</v>
      </c>
      <c r="T252" s="61" t="s">
        <v>127</v>
      </c>
      <c r="U252" s="37">
        <v>2500000</v>
      </c>
      <c r="V252" s="37">
        <v>1815200</v>
      </c>
      <c r="W252" s="37">
        <v>342400</v>
      </c>
      <c r="X252" s="37">
        <v>342400</v>
      </c>
      <c r="Y252" s="38" t="s">
        <v>374</v>
      </c>
      <c r="Z252" s="38" t="s">
        <v>417</v>
      </c>
      <c r="AA252" s="69"/>
      <c r="AB252" s="38"/>
      <c r="AC252" s="234"/>
      <c r="AD252" s="101"/>
      <c r="AE252" s="462" t="s">
        <v>1236</v>
      </c>
    </row>
    <row r="253" spans="1:31" s="23" customFormat="1" ht="35.25" customHeight="1" x14ac:dyDescent="0.2">
      <c r="A253" s="241">
        <v>41</v>
      </c>
      <c r="B253" s="32">
        <v>182</v>
      </c>
      <c r="C253" s="32" t="s">
        <v>867</v>
      </c>
      <c r="D253" s="32" t="s">
        <v>433</v>
      </c>
      <c r="E253" s="32">
        <v>6220040</v>
      </c>
      <c r="F253" s="31">
        <v>219</v>
      </c>
      <c r="G253" s="32"/>
      <c r="H253" s="32" t="s">
        <v>434</v>
      </c>
      <c r="I253" s="38" t="s">
        <v>435</v>
      </c>
      <c r="J253" s="31"/>
      <c r="K253" s="31"/>
      <c r="L253" s="34"/>
      <c r="M253" s="47"/>
      <c r="N253" s="31"/>
      <c r="O253" s="32"/>
      <c r="P253" s="68" t="s">
        <v>190</v>
      </c>
      <c r="Q253" s="38"/>
      <c r="R253" s="35"/>
      <c r="S253" s="61" t="s">
        <v>605</v>
      </c>
      <c r="T253" s="61" t="s">
        <v>168</v>
      </c>
      <c r="U253" s="37">
        <v>6400000</v>
      </c>
      <c r="V253" s="37">
        <v>2500000</v>
      </c>
      <c r="W253" s="37">
        <v>3900000</v>
      </c>
      <c r="X253" s="37">
        <v>0</v>
      </c>
      <c r="Y253" s="38" t="s">
        <v>130</v>
      </c>
      <c r="Z253" s="38" t="s">
        <v>436</v>
      </c>
      <c r="AA253" s="69"/>
      <c r="AB253" s="38"/>
      <c r="AC253" s="234"/>
      <c r="AD253" s="101"/>
      <c r="AE253" s="462" t="s">
        <v>1236</v>
      </c>
    </row>
    <row r="254" spans="1:31" s="23" customFormat="1" ht="40.5" customHeight="1" x14ac:dyDescent="0.2">
      <c r="A254" s="241">
        <v>42</v>
      </c>
      <c r="B254" s="32">
        <v>182</v>
      </c>
      <c r="C254" s="32" t="s">
        <v>867</v>
      </c>
      <c r="D254" s="32" t="s">
        <v>433</v>
      </c>
      <c r="E254" s="32">
        <v>6220040</v>
      </c>
      <c r="F254" s="31">
        <v>220</v>
      </c>
      <c r="G254" s="32"/>
      <c r="H254" s="32" t="s">
        <v>437</v>
      </c>
      <c r="I254" s="38" t="s">
        <v>435</v>
      </c>
      <c r="J254" s="31"/>
      <c r="K254" s="31"/>
      <c r="L254" s="34"/>
      <c r="M254" s="47"/>
      <c r="N254" s="38"/>
      <c r="O254" s="32"/>
      <c r="P254" s="68" t="s">
        <v>190</v>
      </c>
      <c r="Q254" s="38"/>
      <c r="R254" s="235"/>
      <c r="S254" s="61" t="s">
        <v>891</v>
      </c>
      <c r="T254" s="61" t="s">
        <v>304</v>
      </c>
      <c r="U254" s="37">
        <v>548164464.40999997</v>
      </c>
      <c r="V254" s="37">
        <v>311664464.40999997</v>
      </c>
      <c r="W254" s="37">
        <v>129000000</v>
      </c>
      <c r="X254" s="37">
        <v>107500000</v>
      </c>
      <c r="Y254" s="38" t="s">
        <v>130</v>
      </c>
      <c r="Z254" s="38" t="s">
        <v>436</v>
      </c>
      <c r="AA254" s="38"/>
      <c r="AB254" s="38"/>
      <c r="AC254" s="234"/>
      <c r="AD254" s="101"/>
      <c r="AE254" s="462" t="s">
        <v>1236</v>
      </c>
    </row>
    <row r="255" spans="1:31" s="23" customFormat="1" ht="58.5" customHeight="1" x14ac:dyDescent="0.2">
      <c r="A255" s="241">
        <v>43</v>
      </c>
      <c r="B255" s="32">
        <v>182</v>
      </c>
      <c r="C255" s="32" t="s">
        <v>867</v>
      </c>
      <c r="D255" s="32" t="s">
        <v>433</v>
      </c>
      <c r="E255" s="32">
        <v>6220040</v>
      </c>
      <c r="F255" s="31">
        <v>221</v>
      </c>
      <c r="G255" s="32"/>
      <c r="H255" s="32" t="s">
        <v>437</v>
      </c>
      <c r="I255" s="38" t="s">
        <v>438</v>
      </c>
      <c r="J255" s="31"/>
      <c r="K255" s="31"/>
      <c r="L255" s="34"/>
      <c r="M255" s="47"/>
      <c r="N255" s="38"/>
      <c r="O255" s="32"/>
      <c r="P255" s="68" t="s">
        <v>190</v>
      </c>
      <c r="Q255" s="38"/>
      <c r="R255" s="35"/>
      <c r="S255" s="61" t="s">
        <v>544</v>
      </c>
      <c r="T255" s="61" t="s">
        <v>895</v>
      </c>
      <c r="U255" s="37">
        <v>918311096</v>
      </c>
      <c r="V255" s="37">
        <v>70000000</v>
      </c>
      <c r="W255" s="37">
        <v>183944626</v>
      </c>
      <c r="X255" s="37">
        <v>664366470</v>
      </c>
      <c r="Y255" s="38" t="s">
        <v>130</v>
      </c>
      <c r="Z255" s="38" t="s">
        <v>436</v>
      </c>
      <c r="AA255" s="38"/>
      <c r="AB255" s="38"/>
      <c r="AC255" s="234"/>
      <c r="AD255" s="101"/>
      <c r="AE255" s="462" t="s">
        <v>1236</v>
      </c>
    </row>
    <row r="256" spans="1:31" s="23" customFormat="1" ht="72" customHeight="1" x14ac:dyDescent="0.2">
      <c r="A256" s="241">
        <v>44</v>
      </c>
      <c r="B256" s="32">
        <v>182</v>
      </c>
      <c r="C256" s="32" t="s">
        <v>867</v>
      </c>
      <c r="D256" s="32" t="s">
        <v>433</v>
      </c>
      <c r="E256" s="32">
        <v>6220040</v>
      </c>
      <c r="F256" s="31">
        <v>222</v>
      </c>
      <c r="G256" s="32"/>
      <c r="H256" s="32" t="s">
        <v>439</v>
      </c>
      <c r="I256" s="38" t="s">
        <v>440</v>
      </c>
      <c r="J256" s="31"/>
      <c r="K256" s="31"/>
      <c r="L256" s="34"/>
      <c r="M256" s="47"/>
      <c r="N256" s="38"/>
      <c r="O256" s="32"/>
      <c r="P256" s="68" t="s">
        <v>190</v>
      </c>
      <c r="Q256" s="38"/>
      <c r="R256" s="35"/>
      <c r="S256" s="61" t="s">
        <v>892</v>
      </c>
      <c r="T256" s="61" t="s">
        <v>127</v>
      </c>
      <c r="U256" s="37">
        <f>W256</f>
        <v>6500000</v>
      </c>
      <c r="V256" s="37">
        <v>0</v>
      </c>
      <c r="W256" s="37">
        <v>6500000</v>
      </c>
      <c r="X256" s="37">
        <v>0</v>
      </c>
      <c r="Y256" s="38" t="s">
        <v>130</v>
      </c>
      <c r="Z256" s="38" t="s">
        <v>436</v>
      </c>
      <c r="AA256" s="38"/>
      <c r="AB256" s="38"/>
      <c r="AC256" s="234"/>
      <c r="AD256" s="101"/>
      <c r="AE256" s="462" t="s">
        <v>1236</v>
      </c>
    </row>
    <row r="257" spans="1:31" s="23" customFormat="1" ht="83.25" customHeight="1" x14ac:dyDescent="0.2">
      <c r="A257" s="241">
        <v>45</v>
      </c>
      <c r="B257" s="32">
        <v>182</v>
      </c>
      <c r="C257" s="32" t="s">
        <v>867</v>
      </c>
      <c r="D257" s="32" t="s">
        <v>441</v>
      </c>
      <c r="E257" s="32" t="s">
        <v>442</v>
      </c>
      <c r="F257" s="31">
        <v>223</v>
      </c>
      <c r="G257" s="32"/>
      <c r="H257" s="32" t="s">
        <v>443</v>
      </c>
      <c r="I257" s="38" t="s">
        <v>444</v>
      </c>
      <c r="J257" s="31"/>
      <c r="K257" s="31"/>
      <c r="L257" s="34"/>
      <c r="M257" s="47"/>
      <c r="N257" s="38"/>
      <c r="O257" s="49"/>
      <c r="P257" s="68" t="s">
        <v>190</v>
      </c>
      <c r="Q257" s="38"/>
      <c r="R257" s="35"/>
      <c r="S257" s="61" t="s">
        <v>224</v>
      </c>
      <c r="T257" s="61" t="s">
        <v>177</v>
      </c>
      <c r="U257" s="37">
        <v>460000000</v>
      </c>
      <c r="V257" s="37">
        <v>95000000</v>
      </c>
      <c r="W257" s="37">
        <v>95000000</v>
      </c>
      <c r="X257" s="37">
        <v>270000000</v>
      </c>
      <c r="Y257" s="38" t="s">
        <v>130</v>
      </c>
      <c r="Z257" s="38" t="s">
        <v>445</v>
      </c>
      <c r="AA257" s="69"/>
      <c r="AB257" s="38"/>
      <c r="AC257" s="234"/>
      <c r="AD257" s="101"/>
      <c r="AE257" s="462" t="s">
        <v>1236</v>
      </c>
    </row>
    <row r="258" spans="1:31" s="23" customFormat="1" ht="59.25" customHeight="1" x14ac:dyDescent="0.2">
      <c r="A258" s="241">
        <v>46</v>
      </c>
      <c r="B258" s="32">
        <v>182</v>
      </c>
      <c r="C258" s="32" t="s">
        <v>867</v>
      </c>
      <c r="D258" s="32">
        <v>55.51</v>
      </c>
      <c r="E258" s="32">
        <v>5520107</v>
      </c>
      <c r="F258" s="31">
        <v>224</v>
      </c>
      <c r="G258" s="32"/>
      <c r="H258" s="32" t="s">
        <v>446</v>
      </c>
      <c r="I258" s="38" t="s">
        <v>447</v>
      </c>
      <c r="J258" s="31"/>
      <c r="K258" s="31"/>
      <c r="L258" s="34"/>
      <c r="M258" s="47"/>
      <c r="N258" s="38"/>
      <c r="O258" s="32"/>
      <c r="P258" s="68" t="s">
        <v>190</v>
      </c>
      <c r="Q258" s="38"/>
      <c r="R258" s="35"/>
      <c r="S258" s="61" t="s">
        <v>543</v>
      </c>
      <c r="T258" s="61" t="s">
        <v>127</v>
      </c>
      <c r="U258" s="37">
        <v>12711864.406779662</v>
      </c>
      <c r="V258" s="37">
        <v>4067796.6101694917</v>
      </c>
      <c r="W258" s="37">
        <v>4237288.1355932206</v>
      </c>
      <c r="X258" s="37">
        <v>4406779.6610169485</v>
      </c>
      <c r="Y258" s="38" t="s">
        <v>130</v>
      </c>
      <c r="Z258" s="38" t="s">
        <v>448</v>
      </c>
      <c r="AA258" s="69"/>
      <c r="AB258" s="38"/>
      <c r="AC258" s="234"/>
      <c r="AD258" s="101"/>
      <c r="AE258" s="462" t="s">
        <v>1236</v>
      </c>
    </row>
    <row r="259" spans="1:31" s="23" customFormat="1" ht="99" customHeight="1" x14ac:dyDescent="0.2">
      <c r="A259" s="241">
        <v>47</v>
      </c>
      <c r="B259" s="32">
        <v>182</v>
      </c>
      <c r="C259" s="32" t="s">
        <v>867</v>
      </c>
      <c r="D259" s="32" t="s">
        <v>449</v>
      </c>
      <c r="E259" s="32">
        <v>5520107</v>
      </c>
      <c r="F259" s="31">
        <v>225</v>
      </c>
      <c r="G259" s="32"/>
      <c r="H259" s="32" t="s">
        <v>450</v>
      </c>
      <c r="I259" s="38" t="s">
        <v>451</v>
      </c>
      <c r="J259" s="31"/>
      <c r="K259" s="31"/>
      <c r="L259" s="34"/>
      <c r="M259" s="47"/>
      <c r="N259" s="38"/>
      <c r="O259" s="49"/>
      <c r="P259" s="68" t="s">
        <v>190</v>
      </c>
      <c r="Q259" s="38"/>
      <c r="R259" s="35"/>
      <c r="S259" s="61" t="s">
        <v>567</v>
      </c>
      <c r="T259" s="61" t="s">
        <v>177</v>
      </c>
      <c r="U259" s="37">
        <v>6355932.2000000002</v>
      </c>
      <c r="V259" s="37">
        <v>500000</v>
      </c>
      <c r="W259" s="37">
        <v>2400000</v>
      </c>
      <c r="X259" s="37">
        <v>3455932.2</v>
      </c>
      <c r="Y259" s="38" t="s">
        <v>130</v>
      </c>
      <c r="Z259" s="38" t="s">
        <v>448</v>
      </c>
      <c r="AA259" s="69"/>
      <c r="AB259" s="38"/>
      <c r="AC259" s="234"/>
      <c r="AD259" s="101"/>
      <c r="AE259" s="462" t="s">
        <v>1236</v>
      </c>
    </row>
    <row r="260" spans="1:31" s="23" customFormat="1" ht="58.5" customHeight="1" x14ac:dyDescent="0.2">
      <c r="A260" s="241">
        <v>48</v>
      </c>
      <c r="B260" s="32">
        <v>182</v>
      </c>
      <c r="C260" s="32" t="s">
        <v>867</v>
      </c>
      <c r="D260" s="32">
        <v>92.72</v>
      </c>
      <c r="E260" s="32">
        <v>9249610</v>
      </c>
      <c r="F260" s="31">
        <v>226</v>
      </c>
      <c r="G260" s="32"/>
      <c r="H260" s="32" t="s">
        <v>452</v>
      </c>
      <c r="I260" s="38" t="s">
        <v>1164</v>
      </c>
      <c r="J260" s="31"/>
      <c r="K260" s="31"/>
      <c r="L260" s="34"/>
      <c r="M260" s="47"/>
      <c r="N260" s="38"/>
      <c r="O260" s="49"/>
      <c r="P260" s="68" t="s">
        <v>190</v>
      </c>
      <c r="Q260" s="38"/>
      <c r="R260" s="35"/>
      <c r="S260" s="61" t="s">
        <v>296</v>
      </c>
      <c r="T260" s="61" t="s">
        <v>177</v>
      </c>
      <c r="U260" s="37">
        <v>165000000</v>
      </c>
      <c r="V260" s="37">
        <v>20625000</v>
      </c>
      <c r="W260" s="37">
        <v>30000000</v>
      </c>
      <c r="X260" s="37">
        <v>114375000</v>
      </c>
      <c r="Y260" s="38" t="s">
        <v>130</v>
      </c>
      <c r="Z260" s="38" t="s">
        <v>448</v>
      </c>
      <c r="AA260" s="69"/>
      <c r="AB260" s="38"/>
      <c r="AC260" s="234"/>
      <c r="AD260" s="101"/>
      <c r="AE260" s="462" t="s">
        <v>1236</v>
      </c>
    </row>
    <row r="261" spans="1:31" s="23" customFormat="1" ht="60.75" customHeight="1" x14ac:dyDescent="0.2">
      <c r="A261" s="241">
        <v>49</v>
      </c>
      <c r="B261" s="32">
        <v>182</v>
      </c>
      <c r="C261" s="32" t="s">
        <v>867</v>
      </c>
      <c r="D261" s="32" t="s">
        <v>453</v>
      </c>
      <c r="E261" s="32">
        <v>9249610</v>
      </c>
      <c r="F261" s="31">
        <v>14012</v>
      </c>
      <c r="G261" s="32"/>
      <c r="H261" s="32" t="s">
        <v>454</v>
      </c>
      <c r="I261" s="38" t="s">
        <v>1161</v>
      </c>
      <c r="J261" s="31"/>
      <c r="K261" s="31"/>
      <c r="L261" s="34"/>
      <c r="M261" s="47"/>
      <c r="N261" s="38"/>
      <c r="O261" s="49"/>
      <c r="P261" s="59" t="s">
        <v>228</v>
      </c>
      <c r="Q261" s="38"/>
      <c r="R261" s="35"/>
      <c r="S261" s="61" t="s">
        <v>126</v>
      </c>
      <c r="T261" s="61" t="s">
        <v>881</v>
      </c>
      <c r="U261" s="37">
        <v>120684000</v>
      </c>
      <c r="V261" s="37">
        <v>0</v>
      </c>
      <c r="W261" s="37">
        <v>28400000</v>
      </c>
      <c r="X261" s="37">
        <v>92284000</v>
      </c>
      <c r="Y261" s="38" t="s">
        <v>130</v>
      </c>
      <c r="Z261" s="38" t="s">
        <v>455</v>
      </c>
      <c r="AA261" s="69"/>
      <c r="AB261" s="38"/>
      <c r="AC261" s="234"/>
      <c r="AD261" s="101"/>
      <c r="AE261" s="462" t="s">
        <v>1236</v>
      </c>
    </row>
    <row r="262" spans="1:31" s="23" customFormat="1" ht="58.5" customHeight="1" x14ac:dyDescent="0.2">
      <c r="A262" s="241">
        <v>50</v>
      </c>
      <c r="B262" s="32">
        <v>182</v>
      </c>
      <c r="C262" s="32" t="s">
        <v>867</v>
      </c>
      <c r="D262" s="32" t="s">
        <v>456</v>
      </c>
      <c r="E262" s="32">
        <v>7010020</v>
      </c>
      <c r="F262" s="31">
        <v>227</v>
      </c>
      <c r="G262" s="32"/>
      <c r="H262" s="32" t="s">
        <v>457</v>
      </c>
      <c r="I262" s="38" t="s">
        <v>458</v>
      </c>
      <c r="J262" s="31"/>
      <c r="K262" s="31"/>
      <c r="L262" s="34"/>
      <c r="M262" s="47"/>
      <c r="N262" s="38"/>
      <c r="O262" s="32"/>
      <c r="P262" s="68" t="s">
        <v>190</v>
      </c>
      <c r="Q262" s="38"/>
      <c r="R262" s="35"/>
      <c r="S262" s="61" t="s">
        <v>893</v>
      </c>
      <c r="T262" s="61" t="s">
        <v>138</v>
      </c>
      <c r="U262" s="37">
        <f>W262</f>
        <v>2542372.8813559324</v>
      </c>
      <c r="V262" s="37">
        <v>0</v>
      </c>
      <c r="W262" s="37">
        <v>2542372.8813559324</v>
      </c>
      <c r="X262" s="37">
        <v>0</v>
      </c>
      <c r="Y262" s="38" t="s">
        <v>130</v>
      </c>
      <c r="Z262" s="38" t="s">
        <v>448</v>
      </c>
      <c r="AA262" s="69"/>
      <c r="AB262" s="38"/>
      <c r="AC262" s="234"/>
      <c r="AD262" s="101"/>
      <c r="AE262" s="462" t="s">
        <v>1236</v>
      </c>
    </row>
    <row r="263" spans="1:31" s="23" customFormat="1" ht="59.25" customHeight="1" x14ac:dyDescent="0.2">
      <c r="A263" s="241">
        <v>51</v>
      </c>
      <c r="B263" s="32">
        <v>182</v>
      </c>
      <c r="C263" s="32" t="s">
        <v>867</v>
      </c>
      <c r="D263" s="32" t="s">
        <v>456</v>
      </c>
      <c r="E263" s="32">
        <v>7010020</v>
      </c>
      <c r="F263" s="31">
        <v>228</v>
      </c>
      <c r="G263" s="32"/>
      <c r="H263" s="32" t="s">
        <v>459</v>
      </c>
      <c r="I263" s="38" t="s">
        <v>458</v>
      </c>
      <c r="J263" s="31"/>
      <c r="K263" s="31"/>
      <c r="L263" s="34"/>
      <c r="M263" s="47"/>
      <c r="N263" s="38"/>
      <c r="O263" s="32"/>
      <c r="P263" s="68" t="s">
        <v>190</v>
      </c>
      <c r="Q263" s="38"/>
      <c r="R263" s="35"/>
      <c r="S263" s="61" t="s">
        <v>894</v>
      </c>
      <c r="T263" s="61" t="s">
        <v>141</v>
      </c>
      <c r="U263" s="37">
        <f>W263</f>
        <v>1500000</v>
      </c>
      <c r="V263" s="37">
        <v>0</v>
      </c>
      <c r="W263" s="37">
        <v>1500000</v>
      </c>
      <c r="X263" s="37">
        <v>0</v>
      </c>
      <c r="Y263" s="38" t="s">
        <v>130</v>
      </c>
      <c r="Z263" s="38" t="s">
        <v>448</v>
      </c>
      <c r="AA263" s="69"/>
      <c r="AB263" s="38"/>
      <c r="AC263" s="234"/>
      <c r="AD263" s="101"/>
      <c r="AE263" s="462" t="s">
        <v>1236</v>
      </c>
    </row>
    <row r="264" spans="1:31" s="23" customFormat="1" ht="57" customHeight="1" x14ac:dyDescent="0.2">
      <c r="A264" s="241">
        <v>52</v>
      </c>
      <c r="B264" s="32">
        <v>182</v>
      </c>
      <c r="C264" s="32" t="s">
        <v>867</v>
      </c>
      <c r="D264" s="32" t="s">
        <v>460</v>
      </c>
      <c r="E264" s="32">
        <v>6023010</v>
      </c>
      <c r="F264" s="31">
        <v>229</v>
      </c>
      <c r="G264" s="32"/>
      <c r="H264" s="32" t="s">
        <v>461</v>
      </c>
      <c r="I264" s="38" t="s">
        <v>462</v>
      </c>
      <c r="J264" s="31"/>
      <c r="K264" s="31"/>
      <c r="L264" s="34"/>
      <c r="M264" s="47"/>
      <c r="N264" s="38"/>
      <c r="O264" s="49"/>
      <c r="P264" s="68" t="s">
        <v>190</v>
      </c>
      <c r="Q264" s="38"/>
      <c r="R264" s="35"/>
      <c r="S264" s="61" t="s">
        <v>296</v>
      </c>
      <c r="T264" s="61" t="s">
        <v>463</v>
      </c>
      <c r="U264" s="37">
        <v>500000</v>
      </c>
      <c r="V264" s="37">
        <v>100000</v>
      </c>
      <c r="W264" s="37">
        <v>150000</v>
      </c>
      <c r="X264" s="37">
        <v>250000</v>
      </c>
      <c r="Y264" s="38" t="s">
        <v>130</v>
      </c>
      <c r="Z264" s="38" t="s">
        <v>464</v>
      </c>
      <c r="AA264" s="69"/>
      <c r="AB264" s="38"/>
      <c r="AC264" s="234"/>
      <c r="AD264" s="101"/>
      <c r="AE264" s="462" t="s">
        <v>1236</v>
      </c>
    </row>
    <row r="265" spans="1:31" s="23" customFormat="1" ht="64.5" customHeight="1" x14ac:dyDescent="0.2">
      <c r="A265" s="241">
        <v>53</v>
      </c>
      <c r="B265" s="32">
        <v>182</v>
      </c>
      <c r="C265" s="32" t="s">
        <v>867</v>
      </c>
      <c r="D265" s="32" t="s">
        <v>387</v>
      </c>
      <c r="E265" s="32">
        <v>2212158</v>
      </c>
      <c r="F265" s="31">
        <v>14010</v>
      </c>
      <c r="G265" s="32"/>
      <c r="H265" s="32" t="s">
        <v>465</v>
      </c>
      <c r="I265" s="38" t="s">
        <v>1161</v>
      </c>
      <c r="J265" s="31"/>
      <c r="K265" s="31"/>
      <c r="L265" s="34"/>
      <c r="M265" s="47"/>
      <c r="N265" s="38"/>
      <c r="O265" s="49"/>
      <c r="P265" s="59" t="s">
        <v>228</v>
      </c>
      <c r="Q265" s="38"/>
      <c r="R265" s="35"/>
      <c r="S265" s="61" t="s">
        <v>126</v>
      </c>
      <c r="T265" s="61" t="s">
        <v>881</v>
      </c>
      <c r="U265" s="37">
        <v>13547478.320052471</v>
      </c>
      <c r="V265" s="37">
        <v>0</v>
      </c>
      <c r="W265" s="37">
        <v>4515826.1066841567</v>
      </c>
      <c r="X265" s="37">
        <v>9031652.2133683152</v>
      </c>
      <c r="Y265" s="38" t="s">
        <v>136</v>
      </c>
      <c r="Z265" s="38" t="s">
        <v>466</v>
      </c>
      <c r="AA265" s="69"/>
      <c r="AB265" s="38"/>
      <c r="AC265" s="234"/>
      <c r="AD265" s="101"/>
      <c r="AE265" s="462" t="s">
        <v>1236</v>
      </c>
    </row>
    <row r="266" spans="1:31" s="23" customFormat="1" ht="70.5" customHeight="1" x14ac:dyDescent="0.2">
      <c r="A266" s="241">
        <v>54</v>
      </c>
      <c r="B266" s="32">
        <v>182</v>
      </c>
      <c r="C266" s="32" t="s">
        <v>867</v>
      </c>
      <c r="D266" s="32" t="s">
        <v>362</v>
      </c>
      <c r="E266" s="32">
        <v>7499040</v>
      </c>
      <c r="F266" s="31">
        <v>230</v>
      </c>
      <c r="G266" s="32"/>
      <c r="H266" s="32" t="s">
        <v>364</v>
      </c>
      <c r="I266" s="38" t="s">
        <v>467</v>
      </c>
      <c r="J266" s="31"/>
      <c r="K266" s="31"/>
      <c r="L266" s="34"/>
      <c r="M266" s="47"/>
      <c r="N266" s="38"/>
      <c r="O266" s="32"/>
      <c r="P266" s="68" t="s">
        <v>190</v>
      </c>
      <c r="Q266" s="38"/>
      <c r="R266" s="35"/>
      <c r="S266" s="61" t="s">
        <v>883</v>
      </c>
      <c r="T266" s="61" t="s">
        <v>189</v>
      </c>
      <c r="U266" s="37">
        <v>5833374.4800000004</v>
      </c>
      <c r="V266" s="37">
        <v>3400000</v>
      </c>
      <c r="W266" s="37">
        <v>2433374.4800000004</v>
      </c>
      <c r="X266" s="37">
        <v>0</v>
      </c>
      <c r="Y266" s="38" t="s">
        <v>136</v>
      </c>
      <c r="Z266" s="38" t="s">
        <v>466</v>
      </c>
      <c r="AA266" s="69"/>
      <c r="AB266" s="38"/>
      <c r="AC266" s="234"/>
      <c r="AD266" s="101"/>
      <c r="AE266" s="462" t="s">
        <v>1236</v>
      </c>
    </row>
    <row r="267" spans="1:31" s="23" customFormat="1" ht="55.5" customHeight="1" x14ac:dyDescent="0.2">
      <c r="A267" s="241">
        <v>55</v>
      </c>
      <c r="B267" s="32">
        <v>182</v>
      </c>
      <c r="C267" s="32" t="s">
        <v>867</v>
      </c>
      <c r="D267" s="32">
        <v>74.11</v>
      </c>
      <c r="E267" s="32">
        <v>7411050</v>
      </c>
      <c r="F267" s="31">
        <v>231</v>
      </c>
      <c r="G267" s="32"/>
      <c r="H267" s="32" t="s">
        <v>468</v>
      </c>
      <c r="I267" s="38" t="s">
        <v>469</v>
      </c>
      <c r="J267" s="31"/>
      <c r="K267" s="31"/>
      <c r="L267" s="34"/>
      <c r="M267" s="47"/>
      <c r="N267" s="31"/>
      <c r="O267" s="32"/>
      <c r="P267" s="68" t="s">
        <v>190</v>
      </c>
      <c r="Q267" s="38"/>
      <c r="R267" s="35"/>
      <c r="S267" s="61" t="s">
        <v>887</v>
      </c>
      <c r="T267" s="61" t="s">
        <v>189</v>
      </c>
      <c r="U267" s="37">
        <f>W267</f>
        <v>2500000</v>
      </c>
      <c r="V267" s="37">
        <v>0</v>
      </c>
      <c r="W267" s="37">
        <v>2500000</v>
      </c>
      <c r="X267" s="37">
        <v>0</v>
      </c>
      <c r="Y267" s="38" t="s">
        <v>470</v>
      </c>
      <c r="Z267" s="38" t="s">
        <v>471</v>
      </c>
      <c r="AA267" s="69"/>
      <c r="AB267" s="38"/>
      <c r="AC267" s="234"/>
      <c r="AD267" s="101"/>
      <c r="AE267" s="462" t="s">
        <v>1236</v>
      </c>
    </row>
    <row r="268" spans="1:31" s="23" customFormat="1" ht="67.5" customHeight="1" x14ac:dyDescent="0.2">
      <c r="A268" s="241">
        <v>56</v>
      </c>
      <c r="B268" s="32">
        <v>182</v>
      </c>
      <c r="C268" s="32" t="s">
        <v>867</v>
      </c>
      <c r="D268" s="32" t="s">
        <v>365</v>
      </c>
      <c r="E268" s="32">
        <v>2221452</v>
      </c>
      <c r="F268" s="31">
        <v>232</v>
      </c>
      <c r="G268" s="32"/>
      <c r="H268" s="32" t="s">
        <v>472</v>
      </c>
      <c r="I268" s="38" t="s">
        <v>473</v>
      </c>
      <c r="J268" s="31"/>
      <c r="K268" s="31"/>
      <c r="L268" s="34"/>
      <c r="M268" s="47"/>
      <c r="N268" s="38"/>
      <c r="O268" s="32"/>
      <c r="P268" s="68" t="s">
        <v>190</v>
      </c>
      <c r="Q268" s="38"/>
      <c r="R268" s="35"/>
      <c r="S268" s="61" t="s">
        <v>882</v>
      </c>
      <c r="T268" s="61" t="s">
        <v>896</v>
      </c>
      <c r="U268" s="37">
        <v>6000000</v>
      </c>
      <c r="V268" s="37">
        <v>1525423.7288135595</v>
      </c>
      <c r="W268" s="37">
        <v>2200000</v>
      </c>
      <c r="X268" s="37">
        <v>2274576.2711864403</v>
      </c>
      <c r="Y268" s="38" t="s">
        <v>130</v>
      </c>
      <c r="Z268" s="38" t="s">
        <v>474</v>
      </c>
      <c r="AA268" s="69"/>
      <c r="AB268" s="38"/>
      <c r="AC268" s="234"/>
      <c r="AD268" s="101"/>
      <c r="AE268" s="462" t="s">
        <v>1236</v>
      </c>
    </row>
    <row r="269" spans="1:31" s="23" customFormat="1" ht="73.5" customHeight="1" x14ac:dyDescent="0.2">
      <c r="A269" s="241">
        <v>57</v>
      </c>
      <c r="B269" s="32">
        <v>182</v>
      </c>
      <c r="C269" s="32" t="s">
        <v>867</v>
      </c>
      <c r="D269" s="32" t="s">
        <v>369</v>
      </c>
      <c r="E269" s="32">
        <v>5239050</v>
      </c>
      <c r="F269" s="31">
        <v>233</v>
      </c>
      <c r="G269" s="32"/>
      <c r="H269" s="32" t="s">
        <v>475</v>
      </c>
      <c r="I269" s="38" t="s">
        <v>476</v>
      </c>
      <c r="J269" s="31"/>
      <c r="K269" s="31"/>
      <c r="L269" s="34"/>
      <c r="M269" s="47"/>
      <c r="N269" s="38"/>
      <c r="O269" s="49"/>
      <c r="P269" s="68" t="s">
        <v>190</v>
      </c>
      <c r="Q269" s="38"/>
      <c r="R269" s="35"/>
      <c r="S269" s="61" t="s">
        <v>224</v>
      </c>
      <c r="T269" s="61" t="s">
        <v>177</v>
      </c>
      <c r="U269" s="37">
        <v>6399720</v>
      </c>
      <c r="V269" s="37">
        <v>2561470</v>
      </c>
      <c r="W269" s="37">
        <v>2600400</v>
      </c>
      <c r="X269" s="37">
        <v>1237850</v>
      </c>
      <c r="Y269" s="38" t="s">
        <v>130</v>
      </c>
      <c r="Z269" s="38" t="s">
        <v>477</v>
      </c>
      <c r="AA269" s="69"/>
      <c r="AB269" s="38"/>
      <c r="AC269" s="234"/>
      <c r="AD269" s="101"/>
      <c r="AE269" s="462" t="s">
        <v>1236</v>
      </c>
    </row>
    <row r="270" spans="1:31" s="23" customFormat="1" ht="59.25" customHeight="1" x14ac:dyDescent="0.2">
      <c r="A270" s="241">
        <v>58</v>
      </c>
      <c r="B270" s="32">
        <v>182</v>
      </c>
      <c r="C270" s="32" t="s">
        <v>867</v>
      </c>
      <c r="D270" s="32" t="s">
        <v>369</v>
      </c>
      <c r="E270" s="32">
        <v>5520107</v>
      </c>
      <c r="F270" s="31">
        <v>234</v>
      </c>
      <c r="G270" s="32"/>
      <c r="H270" s="32" t="s">
        <v>372</v>
      </c>
      <c r="I270" s="38" t="s">
        <v>478</v>
      </c>
      <c r="J270" s="31"/>
      <c r="K270" s="31"/>
      <c r="L270" s="34"/>
      <c r="M270" s="47"/>
      <c r="N270" s="38"/>
      <c r="O270" s="32"/>
      <c r="P270" s="68" t="s">
        <v>190</v>
      </c>
      <c r="Q270" s="38"/>
      <c r="R270" s="35"/>
      <c r="S270" s="61" t="s">
        <v>879</v>
      </c>
      <c r="T270" s="61" t="s">
        <v>139</v>
      </c>
      <c r="U270" s="37">
        <v>8162375.7881355938</v>
      </c>
      <c r="V270" s="37">
        <v>4406779.6610169495</v>
      </c>
      <c r="W270" s="37">
        <v>3755596.1271186443</v>
      </c>
      <c r="X270" s="37">
        <v>0</v>
      </c>
      <c r="Y270" s="38" t="s">
        <v>374</v>
      </c>
      <c r="Z270" s="38" t="s">
        <v>479</v>
      </c>
      <c r="AA270" s="69"/>
      <c r="AB270" s="38"/>
      <c r="AC270" s="234"/>
      <c r="AD270" s="101"/>
      <c r="AE270" s="462" t="s">
        <v>1236</v>
      </c>
    </row>
    <row r="271" spans="1:31" s="23" customFormat="1" ht="78" customHeight="1" x14ac:dyDescent="0.2">
      <c r="A271" s="241">
        <v>59</v>
      </c>
      <c r="B271" s="32">
        <v>182</v>
      </c>
      <c r="C271" s="32" t="s">
        <v>867</v>
      </c>
      <c r="D271" s="32" t="s">
        <v>626</v>
      </c>
      <c r="E271" s="32">
        <v>9241334</v>
      </c>
      <c r="F271" s="31">
        <v>235</v>
      </c>
      <c r="G271" s="32"/>
      <c r="H271" s="32" t="s">
        <v>615</v>
      </c>
      <c r="I271" s="38" t="s">
        <v>616</v>
      </c>
      <c r="J271" s="31"/>
      <c r="K271" s="31"/>
      <c r="L271" s="34"/>
      <c r="M271" s="47"/>
      <c r="N271" s="44"/>
      <c r="O271" s="49"/>
      <c r="P271" s="68" t="s">
        <v>190</v>
      </c>
      <c r="Q271" s="38"/>
      <c r="R271" s="35"/>
      <c r="S271" s="61" t="s">
        <v>567</v>
      </c>
      <c r="T271" s="61" t="s">
        <v>139</v>
      </c>
      <c r="U271" s="37">
        <f>75300*12</f>
        <v>903600</v>
      </c>
      <c r="V271" s="37">
        <f>U271/2</f>
        <v>451800</v>
      </c>
      <c r="W271" s="37">
        <f>V271</f>
        <v>451800</v>
      </c>
      <c r="X271" s="37">
        <v>0</v>
      </c>
      <c r="Y271" s="38" t="s">
        <v>130</v>
      </c>
      <c r="Z271" s="38" t="s">
        <v>455</v>
      </c>
      <c r="AA271" s="69"/>
      <c r="AB271" s="38"/>
      <c r="AC271" s="234"/>
      <c r="AD271" s="101"/>
      <c r="AE271" s="462" t="s">
        <v>1236</v>
      </c>
    </row>
    <row r="272" spans="1:31" s="23" customFormat="1" ht="59.25" customHeight="1" x14ac:dyDescent="0.2">
      <c r="A272" s="241">
        <v>60</v>
      </c>
      <c r="B272" s="32">
        <v>182</v>
      </c>
      <c r="C272" s="32" t="s">
        <v>867</v>
      </c>
      <c r="D272" s="32" t="s">
        <v>480</v>
      </c>
      <c r="E272" s="32">
        <v>5211000</v>
      </c>
      <c r="F272" s="31">
        <v>236</v>
      </c>
      <c r="G272" s="32"/>
      <c r="H272" s="32" t="s">
        <v>481</v>
      </c>
      <c r="I272" s="38" t="s">
        <v>482</v>
      </c>
      <c r="J272" s="31"/>
      <c r="K272" s="31"/>
      <c r="L272" s="34"/>
      <c r="M272" s="47"/>
      <c r="N272" s="38"/>
      <c r="O272" s="32"/>
      <c r="P272" s="68" t="s">
        <v>190</v>
      </c>
      <c r="Q272" s="38"/>
      <c r="R272" s="35"/>
      <c r="S272" s="61" t="s">
        <v>879</v>
      </c>
      <c r="T272" s="61" t="s">
        <v>625</v>
      </c>
      <c r="U272" s="37">
        <v>10800000</v>
      </c>
      <c r="V272" s="37">
        <v>5040000</v>
      </c>
      <c r="W272" s="37">
        <v>3600000</v>
      </c>
      <c r="X272" s="37">
        <v>2160000</v>
      </c>
      <c r="Y272" s="38" t="s">
        <v>374</v>
      </c>
      <c r="Z272" s="38" t="s">
        <v>417</v>
      </c>
      <c r="AA272" s="69"/>
      <c r="AB272" s="38"/>
      <c r="AC272" s="234"/>
      <c r="AD272" s="101"/>
      <c r="AE272" s="462" t="s">
        <v>1236</v>
      </c>
    </row>
    <row r="273" spans="1:31" s="23" customFormat="1" ht="83.25" customHeight="1" x14ac:dyDescent="0.2">
      <c r="A273" s="241">
        <v>61</v>
      </c>
      <c r="B273" s="32" t="s">
        <v>318</v>
      </c>
      <c r="C273" s="32" t="s">
        <v>868</v>
      </c>
      <c r="D273" s="32" t="s">
        <v>319</v>
      </c>
      <c r="E273" s="32" t="s">
        <v>320</v>
      </c>
      <c r="F273" s="31">
        <v>237</v>
      </c>
      <c r="G273" s="32"/>
      <c r="H273" s="32" t="s">
        <v>350</v>
      </c>
      <c r="I273" s="38" t="s">
        <v>1066</v>
      </c>
      <c r="J273" s="31"/>
      <c r="K273" s="31"/>
      <c r="L273" s="34"/>
      <c r="M273" s="31"/>
      <c r="N273" s="31"/>
      <c r="O273" s="32"/>
      <c r="P273" s="68" t="s">
        <v>190</v>
      </c>
      <c r="Q273" s="31"/>
      <c r="R273" s="35"/>
      <c r="S273" s="61" t="s">
        <v>126</v>
      </c>
      <c r="T273" s="61" t="s">
        <v>127</v>
      </c>
      <c r="U273" s="37">
        <v>1786000</v>
      </c>
      <c r="V273" s="37"/>
      <c r="W273" s="37">
        <v>1786000</v>
      </c>
      <c r="X273" s="37">
        <v>0</v>
      </c>
      <c r="Y273" s="38" t="s">
        <v>166</v>
      </c>
      <c r="Z273" s="38" t="s">
        <v>137</v>
      </c>
      <c r="AA273" s="69"/>
      <c r="AB273" s="266" t="s">
        <v>133</v>
      </c>
      <c r="AC273" s="234"/>
      <c r="AD273" s="101"/>
      <c r="AE273" s="462" t="s">
        <v>1236</v>
      </c>
    </row>
    <row r="274" spans="1:31" s="23" customFormat="1" ht="82.5" customHeight="1" x14ac:dyDescent="0.2">
      <c r="A274" s="241">
        <v>62</v>
      </c>
      <c r="B274" s="64">
        <v>166</v>
      </c>
      <c r="C274" s="32" t="s">
        <v>869</v>
      </c>
      <c r="D274" s="65" t="s">
        <v>229</v>
      </c>
      <c r="E274" s="65">
        <v>7412020</v>
      </c>
      <c r="F274" s="31">
        <v>238</v>
      </c>
      <c r="G274" s="65" t="s">
        <v>533</v>
      </c>
      <c r="H274" s="65" t="s">
        <v>534</v>
      </c>
      <c r="I274" s="267" t="s">
        <v>525</v>
      </c>
      <c r="J274" s="58"/>
      <c r="K274" s="58"/>
      <c r="L274" s="133"/>
      <c r="M274" s="62"/>
      <c r="N274" s="62"/>
      <c r="O274" s="65"/>
      <c r="P274" s="68" t="s">
        <v>190</v>
      </c>
      <c r="Q274" s="134"/>
      <c r="R274" s="135"/>
      <c r="S274" s="268" t="s">
        <v>535</v>
      </c>
      <c r="T274" s="268" t="s">
        <v>536</v>
      </c>
      <c r="U274" s="37">
        <v>92650000</v>
      </c>
      <c r="V274" s="269">
        <v>9200000</v>
      </c>
      <c r="W274" s="269">
        <v>31518000</v>
      </c>
      <c r="X274" s="269">
        <f>U274-V274-W274</f>
        <v>51932000</v>
      </c>
      <c r="Y274" s="270" t="s">
        <v>230</v>
      </c>
      <c r="Z274" s="270" t="s">
        <v>231</v>
      </c>
      <c r="AA274" s="69"/>
      <c r="AB274" s="134"/>
      <c r="AC274" s="234"/>
      <c r="AD274" s="101"/>
      <c r="AE274" s="462" t="s">
        <v>1236</v>
      </c>
    </row>
    <row r="275" spans="1:31" s="30" customFormat="1" ht="60.75" customHeight="1" x14ac:dyDescent="0.2">
      <c r="A275" s="241">
        <v>63</v>
      </c>
      <c r="B275" s="64">
        <v>166</v>
      </c>
      <c r="C275" s="65" t="s">
        <v>869</v>
      </c>
      <c r="D275" s="65" t="s">
        <v>232</v>
      </c>
      <c r="E275" s="65">
        <v>7220022</v>
      </c>
      <c r="F275" s="31">
        <v>239</v>
      </c>
      <c r="G275" s="65" t="s">
        <v>537</v>
      </c>
      <c r="H275" s="65" t="s">
        <v>538</v>
      </c>
      <c r="I275" s="132" t="s">
        <v>802</v>
      </c>
      <c r="J275" s="58"/>
      <c r="K275" s="58"/>
      <c r="L275" s="133"/>
      <c r="M275" s="62"/>
      <c r="N275" s="62"/>
      <c r="O275" s="65"/>
      <c r="P275" s="68" t="s">
        <v>190</v>
      </c>
      <c r="Q275" s="134"/>
      <c r="R275" s="135"/>
      <c r="S275" s="268" t="s">
        <v>296</v>
      </c>
      <c r="T275" s="268" t="s">
        <v>140</v>
      </c>
      <c r="U275" s="37">
        <f>30000000/1.18</f>
        <v>25423728.813559324</v>
      </c>
      <c r="V275" s="269">
        <f>6750000/1.18</f>
        <v>5720338.9830508474</v>
      </c>
      <c r="W275" s="269">
        <f>U275-V275</f>
        <v>19703389.830508478</v>
      </c>
      <c r="X275" s="37">
        <v>0</v>
      </c>
      <c r="Y275" s="245" t="s">
        <v>131</v>
      </c>
      <c r="Z275" s="270" t="s">
        <v>539</v>
      </c>
      <c r="AA275" s="69"/>
      <c r="AB275" s="134"/>
      <c r="AC275" s="234"/>
      <c r="AD275" s="101"/>
      <c r="AE275" s="462" t="s">
        <v>1236</v>
      </c>
    </row>
    <row r="276" spans="1:31" s="23" customFormat="1" ht="129" customHeight="1" x14ac:dyDescent="0.2">
      <c r="A276" s="241">
        <v>64</v>
      </c>
      <c r="B276" s="271">
        <v>166</v>
      </c>
      <c r="C276" s="94" t="s">
        <v>869</v>
      </c>
      <c r="D276" s="94" t="s">
        <v>181</v>
      </c>
      <c r="E276" s="94">
        <v>7414020</v>
      </c>
      <c r="F276" s="31">
        <v>240</v>
      </c>
      <c r="G276" s="94" t="s">
        <v>540</v>
      </c>
      <c r="H276" s="94" t="s">
        <v>541</v>
      </c>
      <c r="I276" s="272" t="s">
        <v>542</v>
      </c>
      <c r="J276" s="273"/>
      <c r="K276" s="273"/>
      <c r="L276" s="274"/>
      <c r="M276" s="275"/>
      <c r="N276" s="275"/>
      <c r="O276" s="94"/>
      <c r="P276" s="68" t="s">
        <v>190</v>
      </c>
      <c r="Q276" s="276"/>
      <c r="R276" s="277"/>
      <c r="S276" s="278" t="s">
        <v>543</v>
      </c>
      <c r="T276" s="279" t="s">
        <v>141</v>
      </c>
      <c r="U276" s="37">
        <f>V276+W276+X276</f>
        <v>45000000</v>
      </c>
      <c r="V276" s="280">
        <f>45000000-W276-X276</f>
        <v>43524750</v>
      </c>
      <c r="W276" s="280">
        <v>1475250</v>
      </c>
      <c r="X276" s="281"/>
      <c r="Y276" s="282" t="s">
        <v>136</v>
      </c>
      <c r="Z276" s="282" t="s">
        <v>197</v>
      </c>
      <c r="AA276" s="69"/>
      <c r="AB276" s="273" t="s">
        <v>133</v>
      </c>
      <c r="AC276" s="234"/>
      <c r="AD276" s="101"/>
      <c r="AE276" s="462" t="s">
        <v>1236</v>
      </c>
    </row>
    <row r="277" spans="1:31" s="23" customFormat="1" ht="81" customHeight="1" x14ac:dyDescent="0.2">
      <c r="A277" s="241">
        <v>65</v>
      </c>
      <c r="B277" s="283" t="s">
        <v>485</v>
      </c>
      <c r="C277" s="283" t="s">
        <v>870</v>
      </c>
      <c r="D277" s="283" t="s">
        <v>507</v>
      </c>
      <c r="E277" s="283" t="s">
        <v>629</v>
      </c>
      <c r="F277" s="31">
        <v>241</v>
      </c>
      <c r="G277" s="283" t="s">
        <v>510</v>
      </c>
      <c r="H277" s="283" t="s">
        <v>511</v>
      </c>
      <c r="I277" s="272" t="s">
        <v>1067</v>
      </c>
      <c r="J277" s="198"/>
      <c r="K277" s="198"/>
      <c r="L277" s="284"/>
      <c r="M277" s="285"/>
      <c r="N277" s="285"/>
      <c r="O277" s="283"/>
      <c r="P277" s="68" t="s">
        <v>190</v>
      </c>
      <c r="Q277" s="285"/>
      <c r="R277" s="286"/>
      <c r="S277" s="286" t="s">
        <v>568</v>
      </c>
      <c r="T277" s="286" t="s">
        <v>630</v>
      </c>
      <c r="U277" s="280">
        <v>1303311113.8499999</v>
      </c>
      <c r="V277" s="280">
        <v>48711528.453000002</v>
      </c>
      <c r="W277" s="280">
        <v>104649241.19999999</v>
      </c>
      <c r="X277" s="280">
        <v>1149950344.2</v>
      </c>
      <c r="Y277" s="287" t="s">
        <v>130</v>
      </c>
      <c r="Z277" s="54" t="s">
        <v>509</v>
      </c>
      <c r="AA277" s="69"/>
      <c r="AB277" s="285" t="s">
        <v>133</v>
      </c>
      <c r="AC277" s="234"/>
      <c r="AD277" s="66" t="s">
        <v>631</v>
      </c>
      <c r="AE277" s="462" t="s">
        <v>1236</v>
      </c>
    </row>
    <row r="278" spans="1:31" s="23" customFormat="1" ht="50.25" customHeight="1" x14ac:dyDescent="0.2">
      <c r="A278" s="241">
        <v>66</v>
      </c>
      <c r="B278" s="97" t="s">
        <v>485</v>
      </c>
      <c r="C278" s="283" t="s">
        <v>870</v>
      </c>
      <c r="D278" s="97" t="s">
        <v>133</v>
      </c>
      <c r="E278" s="97" t="s">
        <v>133</v>
      </c>
      <c r="F278" s="31">
        <v>242</v>
      </c>
      <c r="G278" s="97" t="s">
        <v>504</v>
      </c>
      <c r="H278" s="97" t="s">
        <v>488</v>
      </c>
      <c r="I278" s="272" t="s">
        <v>1068</v>
      </c>
      <c r="J278" s="59"/>
      <c r="K278" s="59"/>
      <c r="L278" s="60"/>
      <c r="M278" s="45"/>
      <c r="N278" s="45"/>
      <c r="O278" s="49"/>
      <c r="P278" s="68" t="s">
        <v>190</v>
      </c>
      <c r="Q278" s="59"/>
      <c r="R278" s="84"/>
      <c r="S278" s="84" t="s">
        <v>567</v>
      </c>
      <c r="T278" s="84" t="s">
        <v>189</v>
      </c>
      <c r="U278" s="288">
        <v>11298023.1</v>
      </c>
      <c r="V278" s="288">
        <v>5178260.0999999996</v>
      </c>
      <c r="W278" s="288">
        <v>6119763</v>
      </c>
      <c r="X278" s="288">
        <v>0</v>
      </c>
      <c r="Y278" s="136" t="s">
        <v>491</v>
      </c>
      <c r="Z278" s="282" t="s">
        <v>492</v>
      </c>
      <c r="AA278" s="69"/>
      <c r="AB278" s="45" t="s">
        <v>133</v>
      </c>
      <c r="AC278" s="234"/>
      <c r="AD278" s="66"/>
      <c r="AE278" s="462" t="s">
        <v>1236</v>
      </c>
    </row>
    <row r="279" spans="1:31" s="23" customFormat="1" ht="25.5" x14ac:dyDescent="0.2">
      <c r="A279" s="241">
        <v>67</v>
      </c>
      <c r="B279" s="97" t="s">
        <v>485</v>
      </c>
      <c r="C279" s="283" t="s">
        <v>870</v>
      </c>
      <c r="D279" s="97" t="s">
        <v>133</v>
      </c>
      <c r="E279" s="97" t="s">
        <v>133</v>
      </c>
      <c r="F279" s="31">
        <v>243</v>
      </c>
      <c r="G279" s="97" t="s">
        <v>505</v>
      </c>
      <c r="H279" s="97" t="s">
        <v>632</v>
      </c>
      <c r="I279" s="272" t="s">
        <v>1068</v>
      </c>
      <c r="J279" s="59"/>
      <c r="K279" s="59"/>
      <c r="L279" s="60"/>
      <c r="M279" s="45"/>
      <c r="N279" s="45"/>
      <c r="O279" s="49"/>
      <c r="P279" s="68" t="s">
        <v>190</v>
      </c>
      <c r="Q279" s="59"/>
      <c r="R279" s="84"/>
      <c r="S279" s="84" t="s">
        <v>633</v>
      </c>
      <c r="T279" s="84" t="s">
        <v>141</v>
      </c>
      <c r="U279" s="288">
        <v>147735</v>
      </c>
      <c r="V279" s="288">
        <v>110801</v>
      </c>
      <c r="W279" s="288">
        <v>36934</v>
      </c>
      <c r="X279" s="288">
        <v>0</v>
      </c>
      <c r="Y279" s="136" t="s">
        <v>491</v>
      </c>
      <c r="Z279" s="282" t="s">
        <v>492</v>
      </c>
      <c r="AA279" s="69"/>
      <c r="AB279" s="45" t="s">
        <v>133</v>
      </c>
      <c r="AC279" s="234"/>
      <c r="AD279" s="66"/>
      <c r="AE279" s="462" t="s">
        <v>1236</v>
      </c>
    </row>
    <row r="280" spans="1:31" s="23" customFormat="1" ht="67.5" customHeight="1" x14ac:dyDescent="0.2">
      <c r="A280" s="241">
        <v>68</v>
      </c>
      <c r="B280" s="97" t="s">
        <v>485</v>
      </c>
      <c r="C280" s="283" t="s">
        <v>870</v>
      </c>
      <c r="D280" s="97" t="s">
        <v>133</v>
      </c>
      <c r="E280" s="97" t="s">
        <v>133</v>
      </c>
      <c r="F280" s="31">
        <v>244</v>
      </c>
      <c r="G280" s="97" t="s">
        <v>506</v>
      </c>
      <c r="H280" s="97" t="s">
        <v>634</v>
      </c>
      <c r="I280" s="272" t="s">
        <v>1068</v>
      </c>
      <c r="J280" s="59"/>
      <c r="K280" s="59"/>
      <c r="L280" s="60"/>
      <c r="M280" s="45"/>
      <c r="N280" s="45"/>
      <c r="O280" s="49"/>
      <c r="P280" s="68" t="s">
        <v>190</v>
      </c>
      <c r="Q280" s="59"/>
      <c r="R280" s="84"/>
      <c r="S280" s="84" t="s">
        <v>633</v>
      </c>
      <c r="T280" s="84" t="s">
        <v>141</v>
      </c>
      <c r="U280" s="288">
        <v>11628</v>
      </c>
      <c r="V280" s="288">
        <v>8721</v>
      </c>
      <c r="W280" s="288">
        <v>2907</v>
      </c>
      <c r="X280" s="288">
        <v>0</v>
      </c>
      <c r="Y280" s="136" t="s">
        <v>491</v>
      </c>
      <c r="Z280" s="282" t="s">
        <v>492</v>
      </c>
      <c r="AA280" s="69"/>
      <c r="AB280" s="45" t="s">
        <v>133</v>
      </c>
      <c r="AC280" s="234"/>
      <c r="AD280" s="66"/>
      <c r="AE280" s="462" t="s">
        <v>1236</v>
      </c>
    </row>
    <row r="281" spans="1:31" s="23" customFormat="1" ht="59.25" customHeight="1" x14ac:dyDescent="0.2">
      <c r="A281" s="241">
        <v>69</v>
      </c>
      <c r="B281" s="97" t="s">
        <v>485</v>
      </c>
      <c r="C281" s="283" t="s">
        <v>870</v>
      </c>
      <c r="D281" s="48" t="s">
        <v>507</v>
      </c>
      <c r="E281" s="48">
        <v>6512030</v>
      </c>
      <c r="F281" s="31">
        <v>245</v>
      </c>
      <c r="G281" s="48"/>
      <c r="H281" s="97" t="s">
        <v>508</v>
      </c>
      <c r="I281" s="272" t="s">
        <v>1067</v>
      </c>
      <c r="J281" s="59"/>
      <c r="K281" s="59"/>
      <c r="L281" s="60"/>
      <c r="M281" s="124"/>
      <c r="N281" s="124"/>
      <c r="O281" s="49"/>
      <c r="P281" s="68" t="s">
        <v>190</v>
      </c>
      <c r="Q281" s="47"/>
      <c r="R281" s="289"/>
      <c r="S281" s="290" t="s">
        <v>635</v>
      </c>
      <c r="T281" s="290" t="s">
        <v>569</v>
      </c>
      <c r="U281" s="291">
        <v>892264411.84000003</v>
      </c>
      <c r="V281" s="291">
        <v>230638634.43599999</v>
      </c>
      <c r="W281" s="291">
        <v>71255872.799999997</v>
      </c>
      <c r="X281" s="291">
        <v>590369904.60000002</v>
      </c>
      <c r="Y281" s="252" t="s">
        <v>130</v>
      </c>
      <c r="Z281" s="54" t="s">
        <v>509</v>
      </c>
      <c r="AA281" s="69"/>
      <c r="AB281" s="292"/>
      <c r="AC281" s="234"/>
      <c r="AD281" s="66" t="s">
        <v>636</v>
      </c>
      <c r="AE281" s="462" t="s">
        <v>1236</v>
      </c>
    </row>
    <row r="282" spans="1:31" s="23" customFormat="1" ht="86.25" customHeight="1" x14ac:dyDescent="0.2">
      <c r="A282" s="241">
        <v>70</v>
      </c>
      <c r="B282" s="49">
        <v>202</v>
      </c>
      <c r="C282" s="121" t="s">
        <v>644</v>
      </c>
      <c r="D282" s="121" t="s">
        <v>645</v>
      </c>
      <c r="E282" s="49">
        <v>7411019</v>
      </c>
      <c r="F282" s="31">
        <v>246</v>
      </c>
      <c r="G282" s="49" t="s">
        <v>1230</v>
      </c>
      <c r="H282" s="121" t="s">
        <v>668</v>
      </c>
      <c r="I282" s="123" t="s">
        <v>1160</v>
      </c>
      <c r="J282" s="31"/>
      <c r="K282" s="31"/>
      <c r="L282" s="34"/>
      <c r="M282" s="47"/>
      <c r="N282" s="47"/>
      <c r="O282" s="121"/>
      <c r="P282" s="68" t="s">
        <v>190</v>
      </c>
      <c r="Q282" s="293"/>
      <c r="R282" s="294"/>
      <c r="S282" s="295" t="s">
        <v>808</v>
      </c>
      <c r="T282" s="295" t="s">
        <v>177</v>
      </c>
      <c r="U282" s="66">
        <v>61000000</v>
      </c>
      <c r="V282" s="66">
        <v>3000000</v>
      </c>
      <c r="W282" s="66">
        <v>30000000</v>
      </c>
      <c r="X282" s="66">
        <v>28000000</v>
      </c>
      <c r="Y282" s="296" t="s">
        <v>136</v>
      </c>
      <c r="Z282" s="243" t="s">
        <v>647</v>
      </c>
      <c r="AA282" s="69"/>
      <c r="AB282" s="293"/>
      <c r="AC282" s="234"/>
      <c r="AD282" s="101"/>
      <c r="AE282" s="462" t="s">
        <v>1236</v>
      </c>
    </row>
    <row r="283" spans="1:31" s="23" customFormat="1" ht="84.75" customHeight="1" x14ac:dyDescent="0.2">
      <c r="A283" s="241">
        <v>71</v>
      </c>
      <c r="B283" s="49">
        <v>202</v>
      </c>
      <c r="C283" s="121" t="s">
        <v>644</v>
      </c>
      <c r="D283" s="121" t="s">
        <v>645</v>
      </c>
      <c r="E283" s="49">
        <v>7411030</v>
      </c>
      <c r="F283" s="31">
        <v>247</v>
      </c>
      <c r="G283" s="49"/>
      <c r="H283" s="121" t="s">
        <v>669</v>
      </c>
      <c r="I283" s="123" t="s">
        <v>670</v>
      </c>
      <c r="J283" s="31"/>
      <c r="K283" s="31"/>
      <c r="L283" s="34"/>
      <c r="M283" s="47"/>
      <c r="N283" s="47"/>
      <c r="O283" s="121"/>
      <c r="P283" s="68" t="s">
        <v>190</v>
      </c>
      <c r="Q283" s="293"/>
      <c r="R283" s="294"/>
      <c r="S283" s="295" t="s">
        <v>544</v>
      </c>
      <c r="T283" s="295" t="s">
        <v>189</v>
      </c>
      <c r="U283" s="66">
        <v>7800000</v>
      </c>
      <c r="V283" s="66">
        <v>1800000</v>
      </c>
      <c r="W283" s="66">
        <v>6000000</v>
      </c>
      <c r="X283" s="66">
        <v>0</v>
      </c>
      <c r="Y283" s="296" t="s">
        <v>136</v>
      </c>
      <c r="Z283" s="243" t="s">
        <v>647</v>
      </c>
      <c r="AA283" s="69"/>
      <c r="AB283" s="293"/>
      <c r="AC283" s="234"/>
      <c r="AD283" s="101"/>
      <c r="AE283" s="462" t="s">
        <v>1236</v>
      </c>
    </row>
    <row r="284" spans="1:31" s="23" customFormat="1" ht="129.75" customHeight="1" x14ac:dyDescent="0.2">
      <c r="A284" s="241">
        <v>72</v>
      </c>
      <c r="B284" s="49">
        <v>202</v>
      </c>
      <c r="C284" s="121" t="s">
        <v>644</v>
      </c>
      <c r="D284" s="121" t="s">
        <v>645</v>
      </c>
      <c r="E284" s="121">
        <v>7411010</v>
      </c>
      <c r="F284" s="31">
        <v>248</v>
      </c>
      <c r="G284" s="49"/>
      <c r="H284" s="121" t="s">
        <v>651</v>
      </c>
      <c r="I284" s="123" t="s">
        <v>671</v>
      </c>
      <c r="J284" s="31"/>
      <c r="K284" s="31"/>
      <c r="L284" s="34"/>
      <c r="M284" s="47"/>
      <c r="N284" s="47"/>
      <c r="O284" s="121"/>
      <c r="P284" s="68" t="s">
        <v>190</v>
      </c>
      <c r="Q284" s="293"/>
      <c r="R284" s="297"/>
      <c r="S284" s="295" t="s">
        <v>633</v>
      </c>
      <c r="T284" s="295" t="s">
        <v>145</v>
      </c>
      <c r="U284" s="66">
        <v>61750000</v>
      </c>
      <c r="V284" s="66">
        <v>39750000</v>
      </c>
      <c r="W284" s="66">
        <v>22000000</v>
      </c>
      <c r="X284" s="66">
        <v>0</v>
      </c>
      <c r="Y284" s="296" t="s">
        <v>652</v>
      </c>
      <c r="Z284" s="243" t="s">
        <v>653</v>
      </c>
      <c r="AA284" s="69"/>
      <c r="AB284" s="293"/>
      <c r="AC284" s="234"/>
      <c r="AD284" s="101"/>
      <c r="AE284" s="462" t="s">
        <v>1236</v>
      </c>
    </row>
    <row r="285" spans="1:31" s="23" customFormat="1" ht="60.75" customHeight="1" x14ac:dyDescent="0.2">
      <c r="A285" s="241">
        <v>73</v>
      </c>
      <c r="B285" s="49">
        <v>202</v>
      </c>
      <c r="C285" s="121" t="s">
        <v>644</v>
      </c>
      <c r="D285" s="121" t="s">
        <v>645</v>
      </c>
      <c r="E285" s="49">
        <v>7411019</v>
      </c>
      <c r="F285" s="31">
        <v>249</v>
      </c>
      <c r="G285" s="49"/>
      <c r="H285" s="121" t="s">
        <v>672</v>
      </c>
      <c r="I285" s="123" t="s">
        <v>673</v>
      </c>
      <c r="J285" s="31"/>
      <c r="K285" s="31"/>
      <c r="L285" s="34"/>
      <c r="M285" s="47"/>
      <c r="N285" s="47"/>
      <c r="O285" s="121"/>
      <c r="P285" s="68" t="s">
        <v>190</v>
      </c>
      <c r="Q285" s="293"/>
      <c r="R285" s="294"/>
      <c r="S285" s="295" t="s">
        <v>315</v>
      </c>
      <c r="T285" s="295" t="s">
        <v>875</v>
      </c>
      <c r="U285" s="66">
        <v>60000000</v>
      </c>
      <c r="V285" s="66">
        <v>0</v>
      </c>
      <c r="W285" s="66">
        <v>60000000</v>
      </c>
      <c r="X285" s="66">
        <v>0</v>
      </c>
      <c r="Y285" s="296" t="s">
        <v>652</v>
      </c>
      <c r="Z285" s="243" t="s">
        <v>653</v>
      </c>
      <c r="AA285" s="69"/>
      <c r="AB285" s="293"/>
      <c r="AC285" s="234"/>
      <c r="AD285" s="101"/>
      <c r="AE285" s="462" t="s">
        <v>1236</v>
      </c>
    </row>
    <row r="286" spans="1:31" s="23" customFormat="1" ht="101.25" customHeight="1" x14ac:dyDescent="0.2">
      <c r="A286" s="241">
        <v>74</v>
      </c>
      <c r="B286" s="97" t="s">
        <v>674</v>
      </c>
      <c r="C286" s="121" t="s">
        <v>677</v>
      </c>
      <c r="D286" s="121" t="s">
        <v>1019</v>
      </c>
      <c r="E286" s="121">
        <v>7320000</v>
      </c>
      <c r="F286" s="31">
        <v>250</v>
      </c>
      <c r="G286" s="48" t="s">
        <v>1018</v>
      </c>
      <c r="H286" s="121" t="s">
        <v>1020</v>
      </c>
      <c r="I286" s="136" t="s">
        <v>1161</v>
      </c>
      <c r="J286" s="59"/>
      <c r="K286" s="59"/>
      <c r="L286" s="60"/>
      <c r="M286" s="59"/>
      <c r="N286" s="59"/>
      <c r="O286" s="121"/>
      <c r="P286" s="59" t="s">
        <v>228</v>
      </c>
      <c r="Q286" s="124"/>
      <c r="R286" s="326"/>
      <c r="S286" s="295" t="s">
        <v>763</v>
      </c>
      <c r="T286" s="326" t="s">
        <v>139</v>
      </c>
      <c r="U286" s="66">
        <v>5393756.9500000002</v>
      </c>
      <c r="V286" s="66">
        <v>0</v>
      </c>
      <c r="W286" s="66">
        <v>5393756.9500000002</v>
      </c>
      <c r="X286" s="334">
        <v>0</v>
      </c>
      <c r="Y286" s="54" t="s">
        <v>136</v>
      </c>
      <c r="Z286" s="54" t="s">
        <v>197</v>
      </c>
      <c r="AA286" s="69"/>
      <c r="AB286" s="124" t="s">
        <v>133</v>
      </c>
      <c r="AC286" s="234"/>
      <c r="AD286" s="101"/>
      <c r="AE286" s="462" t="s">
        <v>1236</v>
      </c>
    </row>
    <row r="287" spans="1:31" s="176" customFormat="1" ht="99" customHeight="1" x14ac:dyDescent="0.2">
      <c r="A287" s="241">
        <v>75</v>
      </c>
      <c r="B287" s="48" t="s">
        <v>700</v>
      </c>
      <c r="C287" s="48" t="s">
        <v>871</v>
      </c>
      <c r="D287" s="48" t="s">
        <v>701</v>
      </c>
      <c r="E287" s="98">
        <v>7492060</v>
      </c>
      <c r="F287" s="31">
        <v>252</v>
      </c>
      <c r="G287" s="298"/>
      <c r="H287" s="121" t="s">
        <v>728</v>
      </c>
      <c r="I287" s="52" t="s">
        <v>725</v>
      </c>
      <c r="J287" s="51"/>
      <c r="K287" s="51"/>
      <c r="L287" s="53"/>
      <c r="M287" s="51"/>
      <c r="N287" s="51"/>
      <c r="O287" s="49"/>
      <c r="P287" s="68" t="s">
        <v>190</v>
      </c>
      <c r="Q287" s="51"/>
      <c r="R287" s="85"/>
      <c r="S287" s="299" t="s">
        <v>210</v>
      </c>
      <c r="T287" s="299" t="s">
        <v>127</v>
      </c>
      <c r="U287" s="302">
        <f>V287+W287</f>
        <v>4000000</v>
      </c>
      <c r="V287" s="302">
        <v>2000000</v>
      </c>
      <c r="W287" s="302">
        <v>2000000</v>
      </c>
      <c r="X287" s="302">
        <v>0</v>
      </c>
      <c r="Y287" s="303" t="s">
        <v>726</v>
      </c>
      <c r="Z287" s="304" t="s">
        <v>727</v>
      </c>
      <c r="AA287" s="69"/>
      <c r="AB287" s="51"/>
      <c r="AC287" s="234"/>
      <c r="AD287" s="101"/>
      <c r="AE287" s="468" t="s">
        <v>1236</v>
      </c>
    </row>
    <row r="288" spans="1:31" s="176" customFormat="1" ht="60.75" customHeight="1" x14ac:dyDescent="0.2">
      <c r="A288" s="241">
        <v>76</v>
      </c>
      <c r="B288" s="48" t="s">
        <v>700</v>
      </c>
      <c r="C288" s="48" t="s">
        <v>871</v>
      </c>
      <c r="D288" s="98" t="s">
        <v>709</v>
      </c>
      <c r="E288" s="98">
        <v>7492020</v>
      </c>
      <c r="F288" s="31">
        <v>254</v>
      </c>
      <c r="G288" s="298"/>
      <c r="H288" s="121" t="s">
        <v>731</v>
      </c>
      <c r="I288" s="54" t="s">
        <v>732</v>
      </c>
      <c r="J288" s="51"/>
      <c r="K288" s="51"/>
      <c r="L288" s="53"/>
      <c r="M288" s="51"/>
      <c r="N288" s="51"/>
      <c r="O288" s="49"/>
      <c r="P288" s="68" t="s">
        <v>190</v>
      </c>
      <c r="Q288" s="51"/>
      <c r="R288" s="85"/>
      <c r="S288" s="299" t="s">
        <v>126</v>
      </c>
      <c r="T288" s="299" t="s">
        <v>127</v>
      </c>
      <c r="U288" s="301">
        <f>V288+W288</f>
        <v>800000</v>
      </c>
      <c r="V288" s="301">
        <v>400000</v>
      </c>
      <c r="W288" s="302">
        <v>400000</v>
      </c>
      <c r="X288" s="302">
        <v>0</v>
      </c>
      <c r="Y288" s="303" t="s">
        <v>136</v>
      </c>
      <c r="Z288" s="54" t="s">
        <v>137</v>
      </c>
      <c r="AA288" s="69"/>
      <c r="AB288" s="51"/>
      <c r="AC288" s="234"/>
      <c r="AD288" s="101"/>
      <c r="AE288" s="468" t="s">
        <v>1236</v>
      </c>
    </row>
    <row r="289" spans="1:31" s="176" customFormat="1" ht="98.25" customHeight="1" x14ac:dyDescent="0.2">
      <c r="A289" s="241">
        <v>77</v>
      </c>
      <c r="B289" s="48" t="s">
        <v>700</v>
      </c>
      <c r="C289" s="48" t="s">
        <v>871</v>
      </c>
      <c r="D289" s="48" t="s">
        <v>701</v>
      </c>
      <c r="E289" s="98">
        <v>7492020</v>
      </c>
      <c r="F289" s="31">
        <v>255</v>
      </c>
      <c r="G289" s="98" t="s">
        <v>733</v>
      </c>
      <c r="H289" s="121" t="s">
        <v>734</v>
      </c>
      <c r="I289" s="54" t="s">
        <v>735</v>
      </c>
      <c r="J289" s="51"/>
      <c r="K289" s="51"/>
      <c r="L289" s="53"/>
      <c r="M289" s="51"/>
      <c r="N289" s="51"/>
      <c r="O289" s="49"/>
      <c r="P289" s="68" t="s">
        <v>190</v>
      </c>
      <c r="Q289" s="51"/>
      <c r="R289" s="85"/>
      <c r="S289" s="299" t="s">
        <v>296</v>
      </c>
      <c r="T289" s="299" t="s">
        <v>138</v>
      </c>
      <c r="U289" s="301">
        <v>8988000</v>
      </c>
      <c r="V289" s="302">
        <v>0</v>
      </c>
      <c r="W289" s="302">
        <v>8988000</v>
      </c>
      <c r="X289" s="302">
        <v>0</v>
      </c>
      <c r="Y289" s="303" t="s">
        <v>136</v>
      </c>
      <c r="Z289" s="54" t="s">
        <v>137</v>
      </c>
      <c r="AA289" s="69"/>
      <c r="AB289" s="51"/>
      <c r="AC289" s="234"/>
      <c r="AD289" s="101"/>
      <c r="AE289" s="468" t="s">
        <v>1236</v>
      </c>
    </row>
    <row r="290" spans="1:31" s="23" customFormat="1" ht="69" customHeight="1" x14ac:dyDescent="0.2">
      <c r="A290" s="241">
        <v>78</v>
      </c>
      <c r="B290" s="97" t="s">
        <v>736</v>
      </c>
      <c r="C290" s="97" t="s">
        <v>872</v>
      </c>
      <c r="D290" s="97" t="s">
        <v>741</v>
      </c>
      <c r="E290" s="97" t="s">
        <v>742</v>
      </c>
      <c r="F290" s="31">
        <v>256</v>
      </c>
      <c r="G290" s="97"/>
      <c r="H290" s="97" t="s">
        <v>176</v>
      </c>
      <c r="I290" s="136" t="s">
        <v>579</v>
      </c>
      <c r="J290" s="45"/>
      <c r="K290" s="45"/>
      <c r="L290" s="305"/>
      <c r="M290" s="45"/>
      <c r="N290" s="45"/>
      <c r="O290" s="49"/>
      <c r="P290" s="68" t="s">
        <v>190</v>
      </c>
      <c r="Q290" s="45"/>
      <c r="R290" s="150"/>
      <c r="S290" s="208" t="s">
        <v>315</v>
      </c>
      <c r="T290" s="208" t="s">
        <v>140</v>
      </c>
      <c r="U290" s="153">
        <v>460000</v>
      </c>
      <c r="V290" s="153">
        <v>230000</v>
      </c>
      <c r="W290" s="153">
        <v>230000</v>
      </c>
      <c r="X290" s="153">
        <v>0</v>
      </c>
      <c r="Y290" s="136" t="s">
        <v>136</v>
      </c>
      <c r="Z290" s="136" t="s">
        <v>137</v>
      </c>
      <c r="AA290" s="69"/>
      <c r="AB290" s="45" t="s">
        <v>133</v>
      </c>
      <c r="AC290" s="234"/>
      <c r="AD290" s="101"/>
      <c r="AE290" s="462" t="s">
        <v>1236</v>
      </c>
    </row>
    <row r="291" spans="1:31" s="23" customFormat="1" ht="38.25" x14ac:dyDescent="0.2">
      <c r="A291" s="241">
        <v>79</v>
      </c>
      <c r="B291" s="137">
        <v>194</v>
      </c>
      <c r="C291" s="97" t="s">
        <v>872</v>
      </c>
      <c r="D291" s="137" t="s">
        <v>741</v>
      </c>
      <c r="E291" s="137" t="s">
        <v>742</v>
      </c>
      <c r="F291" s="31">
        <v>257</v>
      </c>
      <c r="G291" s="137"/>
      <c r="H291" s="137" t="s">
        <v>760</v>
      </c>
      <c r="I291" s="136" t="s">
        <v>761</v>
      </c>
      <c r="J291" s="45"/>
      <c r="K291" s="140"/>
      <c r="L291" s="141"/>
      <c r="M291" s="140"/>
      <c r="N291" s="140"/>
      <c r="O291" s="49"/>
      <c r="P291" s="68" t="s">
        <v>190</v>
      </c>
      <c r="Q291" s="140"/>
      <c r="R291" s="150"/>
      <c r="S291" s="150" t="s">
        <v>126</v>
      </c>
      <c r="T291" s="150" t="s">
        <v>127</v>
      </c>
      <c r="U291" s="153">
        <v>1514880</v>
      </c>
      <c r="V291" s="417">
        <v>0</v>
      </c>
      <c r="W291" s="153">
        <v>1514880</v>
      </c>
      <c r="X291" s="153">
        <v>0</v>
      </c>
      <c r="Y291" s="307" t="s">
        <v>136</v>
      </c>
      <c r="Z291" s="307" t="s">
        <v>137</v>
      </c>
      <c r="AA291" s="69"/>
      <c r="AB291" s="140"/>
      <c r="AC291" s="234"/>
      <c r="AD291" s="101"/>
      <c r="AE291" s="462" t="s">
        <v>1236</v>
      </c>
    </row>
    <row r="292" spans="1:31" s="23" customFormat="1" ht="38.25" x14ac:dyDescent="0.2">
      <c r="A292" s="241">
        <v>80</v>
      </c>
      <c r="B292" s="137" t="s">
        <v>736</v>
      </c>
      <c r="C292" s="97" t="s">
        <v>872</v>
      </c>
      <c r="D292" s="138" t="s">
        <v>744</v>
      </c>
      <c r="E292" s="137" t="s">
        <v>745</v>
      </c>
      <c r="F292" s="31">
        <v>258</v>
      </c>
      <c r="G292" s="138"/>
      <c r="H292" s="137" t="s">
        <v>188</v>
      </c>
      <c r="I292" s="136" t="s">
        <v>582</v>
      </c>
      <c r="J292" s="45"/>
      <c r="K292" s="140"/>
      <c r="L292" s="141"/>
      <c r="M292" s="142"/>
      <c r="N292" s="142"/>
      <c r="O292" s="49"/>
      <c r="P292" s="68" t="s">
        <v>190</v>
      </c>
      <c r="Q292" s="142"/>
      <c r="R292" s="150"/>
      <c r="S292" s="150" t="s">
        <v>762</v>
      </c>
      <c r="T292" s="150" t="s">
        <v>141</v>
      </c>
      <c r="U292" s="153">
        <v>1534000</v>
      </c>
      <c r="V292" s="153">
        <v>1534000</v>
      </c>
      <c r="W292" s="153">
        <v>0</v>
      </c>
      <c r="X292" s="308">
        <v>0</v>
      </c>
      <c r="Y292" s="309" t="s">
        <v>136</v>
      </c>
      <c r="Z292" s="307" t="s">
        <v>137</v>
      </c>
      <c r="AA292" s="69"/>
      <c r="AB292" s="142" t="s">
        <v>133</v>
      </c>
      <c r="AC292" s="234"/>
      <c r="AD292" s="101"/>
      <c r="AE292" s="462" t="s">
        <v>1236</v>
      </c>
    </row>
    <row r="293" spans="1:31" s="23" customFormat="1" ht="46.5" customHeight="1" x14ac:dyDescent="0.2">
      <c r="A293" s="241">
        <v>81</v>
      </c>
      <c r="B293" s="137" t="s">
        <v>736</v>
      </c>
      <c r="C293" s="97" t="s">
        <v>872</v>
      </c>
      <c r="D293" s="139" t="s">
        <v>178</v>
      </c>
      <c r="E293" s="137" t="s">
        <v>743</v>
      </c>
      <c r="F293" s="31">
        <v>259</v>
      </c>
      <c r="G293" s="139"/>
      <c r="H293" s="137" t="s">
        <v>180</v>
      </c>
      <c r="I293" s="136" t="s">
        <v>580</v>
      </c>
      <c r="J293" s="45"/>
      <c r="K293" s="140"/>
      <c r="L293" s="141"/>
      <c r="M293" s="143"/>
      <c r="N293" s="143"/>
      <c r="O293" s="49"/>
      <c r="P293" s="68" t="s">
        <v>190</v>
      </c>
      <c r="Q293" s="143"/>
      <c r="R293" s="150"/>
      <c r="S293" s="208" t="s">
        <v>568</v>
      </c>
      <c r="T293" s="208" t="s">
        <v>138</v>
      </c>
      <c r="U293" s="153">
        <v>1000000</v>
      </c>
      <c r="V293" s="153">
        <v>1000000</v>
      </c>
      <c r="W293" s="153">
        <v>0</v>
      </c>
      <c r="X293" s="308">
        <v>0</v>
      </c>
      <c r="Y293" s="309" t="s">
        <v>136</v>
      </c>
      <c r="Z293" s="136" t="s">
        <v>137</v>
      </c>
      <c r="AA293" s="69"/>
      <c r="AB293" s="142" t="s">
        <v>133</v>
      </c>
      <c r="AC293" s="234"/>
      <c r="AD293" s="101"/>
      <c r="AE293" s="462" t="s">
        <v>1236</v>
      </c>
    </row>
    <row r="294" spans="1:31" s="23" customFormat="1" ht="38.25" x14ac:dyDescent="0.2">
      <c r="A294" s="241">
        <v>82</v>
      </c>
      <c r="B294" s="137" t="s">
        <v>736</v>
      </c>
      <c r="C294" s="137" t="s">
        <v>872</v>
      </c>
      <c r="D294" s="137" t="s">
        <v>741</v>
      </c>
      <c r="E294" s="137" t="s">
        <v>742</v>
      </c>
      <c r="F294" s="31">
        <v>260</v>
      </c>
      <c r="G294" s="310"/>
      <c r="H294" s="311" t="s">
        <v>173</v>
      </c>
      <c r="I294" s="144" t="s">
        <v>577</v>
      </c>
      <c r="J294" s="145"/>
      <c r="K294" s="145"/>
      <c r="L294" s="146"/>
      <c r="M294" s="145"/>
      <c r="N294" s="145"/>
      <c r="O294" s="74"/>
      <c r="P294" s="68" t="s">
        <v>190</v>
      </c>
      <c r="Q294" s="145"/>
      <c r="R294" s="151"/>
      <c r="S294" s="259" t="s">
        <v>763</v>
      </c>
      <c r="T294" s="151" t="s">
        <v>127</v>
      </c>
      <c r="U294" s="312">
        <v>30000</v>
      </c>
      <c r="V294" s="312">
        <v>30000</v>
      </c>
      <c r="W294" s="312">
        <v>0</v>
      </c>
      <c r="X294" s="312">
        <v>0</v>
      </c>
      <c r="Y294" s="144" t="s">
        <v>136</v>
      </c>
      <c r="Z294" s="144" t="s">
        <v>137</v>
      </c>
      <c r="AA294" s="69"/>
      <c r="AB294" s="145" t="s">
        <v>133</v>
      </c>
      <c r="AC294" s="234"/>
      <c r="AD294" s="101"/>
      <c r="AE294" s="462" t="s">
        <v>1236</v>
      </c>
    </row>
    <row r="295" spans="1:31" s="67" customFormat="1" ht="96.75" customHeight="1" x14ac:dyDescent="0.2">
      <c r="A295" s="241">
        <v>83</v>
      </c>
      <c r="B295" s="171">
        <v>194</v>
      </c>
      <c r="C295" s="171" t="s">
        <v>872</v>
      </c>
      <c r="D295" s="171" t="s">
        <v>1247</v>
      </c>
      <c r="E295" s="171">
        <v>6512080</v>
      </c>
      <c r="F295" s="31">
        <v>261</v>
      </c>
      <c r="G295" s="191" t="s">
        <v>1246</v>
      </c>
      <c r="H295" s="93" t="s">
        <v>1245</v>
      </c>
      <c r="I295" s="132" t="s">
        <v>1161</v>
      </c>
      <c r="J295" s="147"/>
      <c r="K295" s="147"/>
      <c r="L295" s="148"/>
      <c r="M295" s="147"/>
      <c r="N295" s="147"/>
      <c r="O295" s="121"/>
      <c r="P295" s="465" t="s">
        <v>147</v>
      </c>
      <c r="Q295" s="147"/>
      <c r="R295" s="152"/>
      <c r="S295" s="206" t="s">
        <v>808</v>
      </c>
      <c r="T295" s="206" t="s">
        <v>142</v>
      </c>
      <c r="U295" s="212">
        <v>160000000</v>
      </c>
      <c r="V295" s="417">
        <v>0</v>
      </c>
      <c r="W295" s="417">
        <v>160000000</v>
      </c>
      <c r="X295" s="417">
        <v>0</v>
      </c>
      <c r="Y295" s="418" t="s">
        <v>136</v>
      </c>
      <c r="Z295" s="418" t="s">
        <v>137</v>
      </c>
      <c r="AA295" s="69"/>
      <c r="AB295" s="419"/>
      <c r="AC295" s="234"/>
      <c r="AD295" s="101"/>
      <c r="AE295" s="462" t="s">
        <v>1236</v>
      </c>
    </row>
    <row r="296" spans="1:31" s="27" customFormat="1" ht="111.75" customHeight="1" x14ac:dyDescent="0.2">
      <c r="A296" s="241">
        <v>84</v>
      </c>
      <c r="B296" s="313" t="s">
        <v>764</v>
      </c>
      <c r="C296" s="160" t="s">
        <v>873</v>
      </c>
      <c r="D296" s="99" t="s">
        <v>797</v>
      </c>
      <c r="E296" s="99" t="s">
        <v>771</v>
      </c>
      <c r="F296" s="31">
        <v>262</v>
      </c>
      <c r="G296" s="314"/>
      <c r="H296" s="315" t="s">
        <v>807</v>
      </c>
      <c r="I296" s="132" t="s">
        <v>1161</v>
      </c>
      <c r="J296" s="149"/>
      <c r="K296" s="149"/>
      <c r="L296" s="149"/>
      <c r="M296" s="149"/>
      <c r="N296" s="149"/>
      <c r="O296" s="86"/>
      <c r="P296" s="68" t="s">
        <v>160</v>
      </c>
      <c r="Q296" s="56"/>
      <c r="R296" s="79"/>
      <c r="S296" s="79" t="s">
        <v>808</v>
      </c>
      <c r="T296" s="79" t="s">
        <v>809</v>
      </c>
      <c r="U296" s="420">
        <v>5084746</v>
      </c>
      <c r="V296" s="415">
        <v>282485</v>
      </c>
      <c r="W296" s="421">
        <v>1694915.34</v>
      </c>
      <c r="X296" s="421">
        <v>3107345.66</v>
      </c>
      <c r="Y296" s="422" t="s">
        <v>131</v>
      </c>
      <c r="Z296" s="422" t="s">
        <v>767</v>
      </c>
      <c r="AA296" s="69"/>
      <c r="AB296" s="423"/>
      <c r="AC296" s="234"/>
      <c r="AD296" s="101"/>
      <c r="AE296" s="462" t="s">
        <v>1236</v>
      </c>
    </row>
    <row r="297" spans="1:31" s="27" customFormat="1" ht="40.5" customHeight="1" x14ac:dyDescent="0.2">
      <c r="A297" s="241">
        <v>85</v>
      </c>
      <c r="B297" s="313" t="s">
        <v>764</v>
      </c>
      <c r="C297" s="160" t="s">
        <v>873</v>
      </c>
      <c r="D297" s="99" t="s">
        <v>797</v>
      </c>
      <c r="E297" s="99" t="s">
        <v>771</v>
      </c>
      <c r="F297" s="31">
        <v>263</v>
      </c>
      <c r="G297" s="314"/>
      <c r="H297" s="315" t="s">
        <v>810</v>
      </c>
      <c r="I297" s="132" t="s">
        <v>1161</v>
      </c>
      <c r="J297" s="149"/>
      <c r="K297" s="149"/>
      <c r="L297" s="149"/>
      <c r="M297" s="149"/>
      <c r="N297" s="149"/>
      <c r="O297" s="86"/>
      <c r="P297" s="68" t="s">
        <v>160</v>
      </c>
      <c r="Q297" s="56"/>
      <c r="R297" s="79"/>
      <c r="S297" s="79" t="s">
        <v>296</v>
      </c>
      <c r="T297" s="79" t="s">
        <v>141</v>
      </c>
      <c r="U297" s="81">
        <v>583898.31999999995</v>
      </c>
      <c r="V297" s="155">
        <v>291949.15999999997</v>
      </c>
      <c r="W297" s="81">
        <v>291949.15999999997</v>
      </c>
      <c r="X297" s="81"/>
      <c r="Y297" s="144" t="s">
        <v>131</v>
      </c>
      <c r="Z297" s="144" t="s">
        <v>767</v>
      </c>
      <c r="AA297" s="69"/>
      <c r="AB297" s="149"/>
      <c r="AC297" s="234"/>
      <c r="AD297" s="101"/>
      <c r="AE297" s="462" t="s">
        <v>1236</v>
      </c>
    </row>
    <row r="298" spans="1:31" s="23" customFormat="1" ht="36" customHeight="1" x14ac:dyDescent="0.2">
      <c r="A298" s="241">
        <v>86</v>
      </c>
      <c r="B298" s="313" t="s">
        <v>764</v>
      </c>
      <c r="C298" s="160" t="s">
        <v>873</v>
      </c>
      <c r="D298" s="99" t="s">
        <v>797</v>
      </c>
      <c r="E298" s="99" t="s">
        <v>771</v>
      </c>
      <c r="F298" s="31">
        <v>264</v>
      </c>
      <c r="G298" s="314"/>
      <c r="H298" s="315" t="s">
        <v>811</v>
      </c>
      <c r="I298" s="132" t="s">
        <v>1161</v>
      </c>
      <c r="J298" s="149"/>
      <c r="K298" s="149"/>
      <c r="L298" s="149"/>
      <c r="M298" s="149"/>
      <c r="N298" s="149"/>
      <c r="O298" s="86"/>
      <c r="P298" s="68" t="s">
        <v>160</v>
      </c>
      <c r="Q298" s="56"/>
      <c r="R298" s="80"/>
      <c r="S298" s="79" t="s">
        <v>808</v>
      </c>
      <c r="T298" s="79" t="s">
        <v>141</v>
      </c>
      <c r="U298" s="81">
        <v>4446459.79</v>
      </c>
      <c r="V298" s="155">
        <v>0</v>
      </c>
      <c r="W298" s="81">
        <v>4446459.79</v>
      </c>
      <c r="X298" s="81"/>
      <c r="Y298" s="144" t="s">
        <v>131</v>
      </c>
      <c r="Z298" s="144" t="s">
        <v>767</v>
      </c>
      <c r="AA298" s="69"/>
      <c r="AB298" s="149"/>
      <c r="AC298" s="234"/>
      <c r="AD298" s="101"/>
      <c r="AE298" s="462" t="s">
        <v>1236</v>
      </c>
    </row>
    <row r="299" spans="1:31" s="28" customFormat="1" ht="47.25" customHeight="1" x14ac:dyDescent="0.2">
      <c r="A299" s="241">
        <v>87</v>
      </c>
      <c r="B299" s="313" t="s">
        <v>764</v>
      </c>
      <c r="C299" s="160" t="s">
        <v>873</v>
      </c>
      <c r="D299" s="99" t="s">
        <v>797</v>
      </c>
      <c r="E299" s="99">
        <v>7220040</v>
      </c>
      <c r="F299" s="31">
        <v>266</v>
      </c>
      <c r="G299" s="314"/>
      <c r="H299" s="316" t="s">
        <v>813</v>
      </c>
      <c r="I299" s="38" t="s">
        <v>1161</v>
      </c>
      <c r="J299" s="149"/>
      <c r="K299" s="149"/>
      <c r="L299" s="149"/>
      <c r="M299" s="149"/>
      <c r="N299" s="149"/>
      <c r="O299" s="86"/>
      <c r="P299" s="68" t="s">
        <v>153</v>
      </c>
      <c r="Q299" s="56"/>
      <c r="R299" s="79"/>
      <c r="S299" s="79" t="s">
        <v>296</v>
      </c>
      <c r="T299" s="79" t="s">
        <v>127</v>
      </c>
      <c r="U299" s="81">
        <v>15440000</v>
      </c>
      <c r="V299" s="155">
        <v>0</v>
      </c>
      <c r="W299" s="81">
        <v>5146667</v>
      </c>
      <c r="X299" s="81">
        <v>10293333</v>
      </c>
      <c r="Y299" s="144" t="s">
        <v>131</v>
      </c>
      <c r="Z299" s="144" t="s">
        <v>767</v>
      </c>
      <c r="AA299" s="69"/>
      <c r="AB299" s="149"/>
      <c r="AC299" s="234"/>
      <c r="AD299" s="101"/>
      <c r="AE299" s="462" t="s">
        <v>1236</v>
      </c>
    </row>
    <row r="300" spans="1:31" s="28" customFormat="1" ht="46.5" customHeight="1" x14ac:dyDescent="0.2">
      <c r="A300" s="241">
        <v>88</v>
      </c>
      <c r="B300" s="313" t="s">
        <v>764</v>
      </c>
      <c r="C300" s="160" t="s">
        <v>873</v>
      </c>
      <c r="D300" s="99" t="s">
        <v>790</v>
      </c>
      <c r="E300" s="99" t="s">
        <v>812</v>
      </c>
      <c r="F300" s="31">
        <v>267</v>
      </c>
      <c r="G300" s="322"/>
      <c r="H300" s="316" t="s">
        <v>814</v>
      </c>
      <c r="I300" s="132" t="s">
        <v>1161</v>
      </c>
      <c r="J300" s="149"/>
      <c r="K300" s="149"/>
      <c r="L300" s="149"/>
      <c r="M300" s="149"/>
      <c r="N300" s="149"/>
      <c r="O300" s="86"/>
      <c r="P300" s="68" t="s">
        <v>153</v>
      </c>
      <c r="Q300" s="56"/>
      <c r="R300" s="79"/>
      <c r="S300" s="79" t="s">
        <v>126</v>
      </c>
      <c r="T300" s="79" t="s">
        <v>140</v>
      </c>
      <c r="U300" s="81">
        <v>21000000</v>
      </c>
      <c r="V300" s="155">
        <v>0</v>
      </c>
      <c r="W300" s="81">
        <v>4200000</v>
      </c>
      <c r="X300" s="81">
        <v>16800000</v>
      </c>
      <c r="Y300" s="144" t="s">
        <v>131</v>
      </c>
      <c r="Z300" s="144" t="s">
        <v>767</v>
      </c>
      <c r="AA300" s="69"/>
      <c r="AB300" s="149"/>
      <c r="AC300" s="234"/>
      <c r="AD300" s="101"/>
      <c r="AE300" s="462" t="s">
        <v>1236</v>
      </c>
    </row>
    <row r="301" spans="1:31" s="28" customFormat="1" ht="45.75" customHeight="1" x14ac:dyDescent="0.2">
      <c r="A301" s="241">
        <v>89</v>
      </c>
      <c r="B301" s="313" t="s">
        <v>764</v>
      </c>
      <c r="C301" s="160" t="s">
        <v>873</v>
      </c>
      <c r="D301" s="99" t="s">
        <v>790</v>
      </c>
      <c r="E301" s="99" t="s">
        <v>812</v>
      </c>
      <c r="F301" s="31">
        <v>268</v>
      </c>
      <c r="G301" s="322"/>
      <c r="H301" s="316" t="s">
        <v>815</v>
      </c>
      <c r="I301" s="132" t="s">
        <v>1161</v>
      </c>
      <c r="J301" s="149"/>
      <c r="K301" s="149"/>
      <c r="L301" s="149"/>
      <c r="M301" s="149"/>
      <c r="N301" s="149"/>
      <c r="O301" s="86"/>
      <c r="P301" s="68" t="s">
        <v>153</v>
      </c>
      <c r="Q301" s="56"/>
      <c r="R301" s="79"/>
      <c r="S301" s="79" t="s">
        <v>168</v>
      </c>
      <c r="T301" s="79" t="s">
        <v>140</v>
      </c>
      <c r="U301" s="81">
        <v>30000000</v>
      </c>
      <c r="V301" s="155">
        <v>0</v>
      </c>
      <c r="W301" s="81">
        <v>10000000</v>
      </c>
      <c r="X301" s="81">
        <v>20000000</v>
      </c>
      <c r="Y301" s="144" t="s">
        <v>131</v>
      </c>
      <c r="Z301" s="144" t="s">
        <v>767</v>
      </c>
      <c r="AA301" s="69"/>
      <c r="AB301" s="149"/>
      <c r="AC301" s="234"/>
      <c r="AD301" s="101"/>
      <c r="AE301" s="462" t="s">
        <v>1236</v>
      </c>
    </row>
    <row r="302" spans="1:31" s="28" customFormat="1" ht="48.75" customHeight="1" x14ac:dyDescent="0.2">
      <c r="A302" s="241">
        <v>90</v>
      </c>
      <c r="B302" s="313" t="s">
        <v>764</v>
      </c>
      <c r="C302" s="160" t="s">
        <v>873</v>
      </c>
      <c r="D302" s="99" t="s">
        <v>198</v>
      </c>
      <c r="E302" s="99" t="s">
        <v>199</v>
      </c>
      <c r="F302" s="31">
        <v>269</v>
      </c>
      <c r="G302" s="314"/>
      <c r="H302" s="316" t="s">
        <v>816</v>
      </c>
      <c r="I302" s="132" t="s">
        <v>1180</v>
      </c>
      <c r="J302" s="149"/>
      <c r="K302" s="149"/>
      <c r="L302" s="149"/>
      <c r="M302" s="149"/>
      <c r="N302" s="149"/>
      <c r="O302" s="86"/>
      <c r="P302" s="68" t="s">
        <v>190</v>
      </c>
      <c r="Q302" s="56"/>
      <c r="R302" s="81"/>
      <c r="S302" s="81" t="s">
        <v>224</v>
      </c>
      <c r="T302" s="81" t="s">
        <v>564</v>
      </c>
      <c r="U302" s="81">
        <v>25548523.23</v>
      </c>
      <c r="V302" s="155">
        <v>8516174.4100000001</v>
      </c>
      <c r="W302" s="81">
        <v>8516174.4100000001</v>
      </c>
      <c r="X302" s="81">
        <v>8516174.4100000001</v>
      </c>
      <c r="Y302" s="144" t="s">
        <v>131</v>
      </c>
      <c r="Z302" s="144" t="s">
        <v>767</v>
      </c>
      <c r="AA302" s="69"/>
      <c r="AB302" s="149"/>
      <c r="AC302" s="234"/>
      <c r="AD302" s="101"/>
      <c r="AE302" s="462" t="s">
        <v>1236</v>
      </c>
    </row>
    <row r="303" spans="1:31" s="28" customFormat="1" ht="38.25" x14ac:dyDescent="0.2">
      <c r="A303" s="241">
        <v>91</v>
      </c>
      <c r="B303" s="313" t="s">
        <v>764</v>
      </c>
      <c r="C303" s="160" t="s">
        <v>873</v>
      </c>
      <c r="D303" s="100" t="s">
        <v>780</v>
      </c>
      <c r="E303" s="100" t="s">
        <v>324</v>
      </c>
      <c r="F303" s="31">
        <v>270</v>
      </c>
      <c r="G303" s="317"/>
      <c r="H303" s="318" t="s">
        <v>817</v>
      </c>
      <c r="I303" s="319" t="s">
        <v>1181</v>
      </c>
      <c r="J303" s="320"/>
      <c r="K303" s="320"/>
      <c r="L303" s="320"/>
      <c r="M303" s="320"/>
      <c r="N303" s="320"/>
      <c r="O303" s="87"/>
      <c r="P303" s="68" t="s">
        <v>190</v>
      </c>
      <c r="Q303" s="57"/>
      <c r="R303" s="82"/>
      <c r="S303" s="82" t="s">
        <v>126</v>
      </c>
      <c r="T303" s="82" t="s">
        <v>127</v>
      </c>
      <c r="U303" s="321">
        <v>1373819</v>
      </c>
      <c r="V303" s="155">
        <v>0</v>
      </c>
      <c r="W303" s="321">
        <v>1373819</v>
      </c>
      <c r="X303" s="321"/>
      <c r="Y303" s="144" t="s">
        <v>131</v>
      </c>
      <c r="Z303" s="144" t="s">
        <v>767</v>
      </c>
      <c r="AA303" s="69"/>
      <c r="AB303" s="320"/>
      <c r="AC303" s="234"/>
      <c r="AD303" s="101"/>
      <c r="AE303" s="462" t="s">
        <v>1236</v>
      </c>
    </row>
    <row r="304" spans="1:31" s="28" customFormat="1" ht="38.25" x14ac:dyDescent="0.2">
      <c r="A304" s="241">
        <v>92</v>
      </c>
      <c r="B304" s="313" t="s">
        <v>764</v>
      </c>
      <c r="C304" s="160" t="s">
        <v>873</v>
      </c>
      <c r="D304" s="99" t="s">
        <v>780</v>
      </c>
      <c r="E304" s="99" t="s">
        <v>781</v>
      </c>
      <c r="F304" s="31">
        <v>271</v>
      </c>
      <c r="G304" s="314"/>
      <c r="H304" s="316" t="s">
        <v>818</v>
      </c>
      <c r="I304" s="132" t="s">
        <v>1182</v>
      </c>
      <c r="J304" s="149"/>
      <c r="K304" s="149"/>
      <c r="L304" s="149"/>
      <c r="M304" s="149"/>
      <c r="N304" s="149"/>
      <c r="O304" s="86"/>
      <c r="P304" s="68" t="s">
        <v>190</v>
      </c>
      <c r="Q304" s="56"/>
      <c r="R304" s="81"/>
      <c r="S304" s="81" t="s">
        <v>126</v>
      </c>
      <c r="T304" s="81" t="s">
        <v>127</v>
      </c>
      <c r="U304" s="81">
        <v>10805084.75</v>
      </c>
      <c r="V304" s="155">
        <v>0</v>
      </c>
      <c r="W304" s="81">
        <v>10805084.75</v>
      </c>
      <c r="X304" s="81"/>
      <c r="Y304" s="132" t="s">
        <v>131</v>
      </c>
      <c r="Z304" s="132" t="s">
        <v>767</v>
      </c>
      <c r="AA304" s="69"/>
      <c r="AB304" s="149"/>
      <c r="AC304" s="234"/>
      <c r="AD304" s="101"/>
      <c r="AE304" s="462" t="s">
        <v>1236</v>
      </c>
    </row>
    <row r="305" spans="1:31" s="28" customFormat="1" ht="47.25" customHeight="1" x14ac:dyDescent="0.2">
      <c r="A305" s="241">
        <v>93</v>
      </c>
      <c r="B305" s="313" t="s">
        <v>764</v>
      </c>
      <c r="C305" s="160" t="s">
        <v>873</v>
      </c>
      <c r="D305" s="99" t="s">
        <v>780</v>
      </c>
      <c r="E305" s="99" t="s">
        <v>781</v>
      </c>
      <c r="F305" s="31">
        <v>272</v>
      </c>
      <c r="G305" s="314"/>
      <c r="H305" s="316" t="s">
        <v>818</v>
      </c>
      <c r="I305" s="132" t="s">
        <v>1183</v>
      </c>
      <c r="J305" s="149"/>
      <c r="K305" s="149"/>
      <c r="L305" s="149"/>
      <c r="M305" s="149"/>
      <c r="N305" s="149"/>
      <c r="O305" s="86"/>
      <c r="P305" s="68" t="s">
        <v>190</v>
      </c>
      <c r="Q305" s="56"/>
      <c r="R305" s="81"/>
      <c r="S305" s="81" t="s">
        <v>126</v>
      </c>
      <c r="T305" s="81" t="s">
        <v>127</v>
      </c>
      <c r="U305" s="81">
        <v>10805084.75</v>
      </c>
      <c r="V305" s="155">
        <v>0</v>
      </c>
      <c r="W305" s="81">
        <v>10805084.75</v>
      </c>
      <c r="X305" s="81"/>
      <c r="Y305" s="132" t="s">
        <v>131</v>
      </c>
      <c r="Z305" s="132" t="s">
        <v>767</v>
      </c>
      <c r="AA305" s="69"/>
      <c r="AB305" s="149"/>
      <c r="AC305" s="234"/>
      <c r="AD305" s="101"/>
      <c r="AE305" s="462" t="s">
        <v>1236</v>
      </c>
    </row>
    <row r="306" spans="1:31" s="28" customFormat="1" ht="38.25" x14ac:dyDescent="0.2">
      <c r="A306" s="241">
        <v>94</v>
      </c>
      <c r="B306" s="313" t="s">
        <v>764</v>
      </c>
      <c r="C306" s="160" t="s">
        <v>873</v>
      </c>
      <c r="D306" s="99" t="s">
        <v>780</v>
      </c>
      <c r="E306" s="99" t="s">
        <v>781</v>
      </c>
      <c r="F306" s="31">
        <v>273</v>
      </c>
      <c r="G306" s="314"/>
      <c r="H306" s="316" t="s">
        <v>820</v>
      </c>
      <c r="I306" s="132" t="s">
        <v>1184</v>
      </c>
      <c r="J306" s="149"/>
      <c r="K306" s="149"/>
      <c r="L306" s="149"/>
      <c r="M306" s="149"/>
      <c r="N306" s="149"/>
      <c r="O306" s="86"/>
      <c r="P306" s="68" t="s">
        <v>190</v>
      </c>
      <c r="Q306" s="56"/>
      <c r="R306" s="81"/>
      <c r="S306" s="81" t="s">
        <v>126</v>
      </c>
      <c r="T306" s="81" t="s">
        <v>127</v>
      </c>
      <c r="U306" s="81">
        <v>60000</v>
      </c>
      <c r="V306" s="155">
        <v>0</v>
      </c>
      <c r="W306" s="81">
        <v>60000</v>
      </c>
      <c r="X306" s="81"/>
      <c r="Y306" s="132" t="s">
        <v>131</v>
      </c>
      <c r="Z306" s="132" t="s">
        <v>767</v>
      </c>
      <c r="AA306" s="69"/>
      <c r="AB306" s="149"/>
      <c r="AC306" s="234"/>
      <c r="AD306" s="101"/>
      <c r="AE306" s="462" t="s">
        <v>1236</v>
      </c>
    </row>
    <row r="307" spans="1:31" s="28" customFormat="1" ht="51" x14ac:dyDescent="0.2">
      <c r="A307" s="241">
        <v>95</v>
      </c>
      <c r="B307" s="313" t="s">
        <v>764</v>
      </c>
      <c r="C307" s="160" t="s">
        <v>873</v>
      </c>
      <c r="D307" s="99" t="s">
        <v>780</v>
      </c>
      <c r="E307" s="99" t="s">
        <v>781</v>
      </c>
      <c r="F307" s="31">
        <v>274</v>
      </c>
      <c r="G307" s="314"/>
      <c r="H307" s="316" t="s">
        <v>821</v>
      </c>
      <c r="I307" s="132" t="s">
        <v>1185</v>
      </c>
      <c r="J307" s="149"/>
      <c r="K307" s="149"/>
      <c r="L307" s="149"/>
      <c r="M307" s="149"/>
      <c r="N307" s="149"/>
      <c r="O307" s="86"/>
      <c r="P307" s="68" t="s">
        <v>190</v>
      </c>
      <c r="Q307" s="56"/>
      <c r="R307" s="81"/>
      <c r="S307" s="81" t="s">
        <v>126</v>
      </c>
      <c r="T307" s="81" t="s">
        <v>127</v>
      </c>
      <c r="U307" s="81">
        <v>1262033.8799999999</v>
      </c>
      <c r="V307" s="155">
        <v>0</v>
      </c>
      <c r="W307" s="81">
        <v>1262033.8799999999</v>
      </c>
      <c r="X307" s="81"/>
      <c r="Y307" s="132" t="s">
        <v>131</v>
      </c>
      <c r="Z307" s="132" t="s">
        <v>767</v>
      </c>
      <c r="AA307" s="69"/>
      <c r="AB307" s="149"/>
      <c r="AC307" s="234"/>
      <c r="AD307" s="101"/>
      <c r="AE307" s="462" t="s">
        <v>1236</v>
      </c>
    </row>
    <row r="308" spans="1:31" s="28" customFormat="1" ht="36.75" customHeight="1" x14ac:dyDescent="0.2">
      <c r="A308" s="241">
        <v>96</v>
      </c>
      <c r="B308" s="313" t="s">
        <v>764</v>
      </c>
      <c r="C308" s="160" t="s">
        <v>873</v>
      </c>
      <c r="D308" s="99" t="s">
        <v>780</v>
      </c>
      <c r="E308" s="99" t="s">
        <v>781</v>
      </c>
      <c r="F308" s="31">
        <v>275</v>
      </c>
      <c r="G308" s="314"/>
      <c r="H308" s="316" t="s">
        <v>822</v>
      </c>
      <c r="I308" s="132" t="s">
        <v>975</v>
      </c>
      <c r="J308" s="149"/>
      <c r="K308" s="149"/>
      <c r="L308" s="149"/>
      <c r="M308" s="149"/>
      <c r="N308" s="149"/>
      <c r="O308" s="86"/>
      <c r="P308" s="68" t="s">
        <v>190</v>
      </c>
      <c r="Q308" s="56"/>
      <c r="R308" s="81"/>
      <c r="S308" s="81" t="s">
        <v>126</v>
      </c>
      <c r="T308" s="81" t="s">
        <v>127</v>
      </c>
      <c r="U308" s="81">
        <v>25440</v>
      </c>
      <c r="V308" s="155">
        <v>0</v>
      </c>
      <c r="W308" s="81">
        <v>25440</v>
      </c>
      <c r="X308" s="81"/>
      <c r="Y308" s="132" t="s">
        <v>131</v>
      </c>
      <c r="Z308" s="132" t="s">
        <v>767</v>
      </c>
      <c r="AA308" s="69"/>
      <c r="AB308" s="149"/>
      <c r="AC308" s="234"/>
      <c r="AD308" s="101"/>
      <c r="AE308" s="462" t="s">
        <v>1236</v>
      </c>
    </row>
    <row r="309" spans="1:31" s="28" customFormat="1" ht="38.25" x14ac:dyDescent="0.2">
      <c r="A309" s="241">
        <v>97</v>
      </c>
      <c r="B309" s="313" t="s">
        <v>764</v>
      </c>
      <c r="C309" s="160" t="s">
        <v>873</v>
      </c>
      <c r="D309" s="99" t="s">
        <v>780</v>
      </c>
      <c r="E309" s="99" t="s">
        <v>781</v>
      </c>
      <c r="F309" s="31">
        <v>276</v>
      </c>
      <c r="G309" s="314"/>
      <c r="H309" s="316" t="s">
        <v>823</v>
      </c>
      <c r="I309" s="132" t="s">
        <v>974</v>
      </c>
      <c r="J309" s="149"/>
      <c r="K309" s="149"/>
      <c r="L309" s="149"/>
      <c r="M309" s="149"/>
      <c r="N309" s="149"/>
      <c r="O309" s="86"/>
      <c r="P309" s="68" t="s">
        <v>190</v>
      </c>
      <c r="Q309" s="56"/>
      <c r="R309" s="81"/>
      <c r="S309" s="81" t="s">
        <v>126</v>
      </c>
      <c r="T309" s="81" t="s">
        <v>127</v>
      </c>
      <c r="U309" s="81">
        <v>391525.46</v>
      </c>
      <c r="V309" s="155">
        <v>0</v>
      </c>
      <c r="W309" s="81">
        <v>391525.46</v>
      </c>
      <c r="X309" s="81"/>
      <c r="Y309" s="132" t="s">
        <v>131</v>
      </c>
      <c r="Z309" s="132" t="s">
        <v>767</v>
      </c>
      <c r="AA309" s="69"/>
      <c r="AB309" s="149"/>
      <c r="AC309" s="234"/>
      <c r="AD309" s="101"/>
      <c r="AE309" s="462" t="s">
        <v>1236</v>
      </c>
    </row>
    <row r="310" spans="1:31" s="28" customFormat="1" ht="42" customHeight="1" x14ac:dyDescent="0.2">
      <c r="A310" s="241">
        <v>98</v>
      </c>
      <c r="B310" s="313" t="s">
        <v>764</v>
      </c>
      <c r="C310" s="160" t="s">
        <v>873</v>
      </c>
      <c r="D310" s="99" t="s">
        <v>780</v>
      </c>
      <c r="E310" s="99" t="s">
        <v>781</v>
      </c>
      <c r="F310" s="31">
        <v>277</v>
      </c>
      <c r="G310" s="314"/>
      <c r="H310" s="316" t="s">
        <v>824</v>
      </c>
      <c r="I310" s="132" t="s">
        <v>973</v>
      </c>
      <c r="J310" s="149"/>
      <c r="K310" s="149"/>
      <c r="L310" s="149"/>
      <c r="M310" s="149"/>
      <c r="N310" s="149"/>
      <c r="O310" s="49"/>
      <c r="P310" s="68" t="s">
        <v>190</v>
      </c>
      <c r="Q310" s="68"/>
      <c r="R310" s="79"/>
      <c r="S310" s="79" t="s">
        <v>126</v>
      </c>
      <c r="T310" s="79" t="s">
        <v>127</v>
      </c>
      <c r="U310" s="81">
        <v>1032000</v>
      </c>
      <c r="V310" s="155">
        <v>0</v>
      </c>
      <c r="W310" s="81">
        <v>1032000</v>
      </c>
      <c r="X310" s="81"/>
      <c r="Y310" s="132" t="s">
        <v>131</v>
      </c>
      <c r="Z310" s="132" t="s">
        <v>767</v>
      </c>
      <c r="AA310" s="69"/>
      <c r="AB310" s="149"/>
      <c r="AC310" s="234"/>
      <c r="AD310" s="101"/>
      <c r="AE310" s="462" t="s">
        <v>1236</v>
      </c>
    </row>
    <row r="311" spans="1:31" s="28" customFormat="1" ht="47.25" customHeight="1" x14ac:dyDescent="0.2">
      <c r="A311" s="241">
        <v>99</v>
      </c>
      <c r="B311" s="313" t="s">
        <v>764</v>
      </c>
      <c r="C311" s="160" t="s">
        <v>873</v>
      </c>
      <c r="D311" s="99" t="s">
        <v>780</v>
      </c>
      <c r="E311" s="99" t="s">
        <v>781</v>
      </c>
      <c r="F311" s="31">
        <v>278</v>
      </c>
      <c r="G311" s="314"/>
      <c r="H311" s="316" t="s">
        <v>825</v>
      </c>
      <c r="I311" s="132" t="s">
        <v>972</v>
      </c>
      <c r="J311" s="149"/>
      <c r="K311" s="149"/>
      <c r="L311" s="149"/>
      <c r="M311" s="149"/>
      <c r="N311" s="149"/>
      <c r="O311" s="86"/>
      <c r="P311" s="68" t="s">
        <v>190</v>
      </c>
      <c r="Q311" s="56"/>
      <c r="R311" s="79"/>
      <c r="S311" s="79" t="s">
        <v>126</v>
      </c>
      <c r="T311" s="79" t="s">
        <v>127</v>
      </c>
      <c r="U311" s="81">
        <v>11929782.859999999</v>
      </c>
      <c r="V311" s="155">
        <v>0</v>
      </c>
      <c r="W311" s="81">
        <v>11929782.859999999</v>
      </c>
      <c r="X311" s="81"/>
      <c r="Y311" s="132" t="s">
        <v>131</v>
      </c>
      <c r="Z311" s="132" t="s">
        <v>767</v>
      </c>
      <c r="AA311" s="69"/>
      <c r="AB311" s="149"/>
      <c r="AC311" s="234"/>
      <c r="AD311" s="101"/>
      <c r="AE311" s="462" t="s">
        <v>1236</v>
      </c>
    </row>
    <row r="312" spans="1:31" s="28" customFormat="1" ht="44.25" customHeight="1" x14ac:dyDescent="0.2">
      <c r="A312" s="241">
        <v>100</v>
      </c>
      <c r="B312" s="313" t="s">
        <v>764</v>
      </c>
      <c r="C312" s="160" t="s">
        <v>873</v>
      </c>
      <c r="D312" s="99" t="s">
        <v>780</v>
      </c>
      <c r="E312" s="99" t="s">
        <v>781</v>
      </c>
      <c r="F312" s="31">
        <v>279</v>
      </c>
      <c r="G312" s="314"/>
      <c r="H312" s="316" t="s">
        <v>824</v>
      </c>
      <c r="I312" s="132" t="s">
        <v>972</v>
      </c>
      <c r="J312" s="149"/>
      <c r="K312" s="149"/>
      <c r="L312" s="149"/>
      <c r="M312" s="149"/>
      <c r="N312" s="149"/>
      <c r="O312" s="49"/>
      <c r="P312" s="68" t="s">
        <v>190</v>
      </c>
      <c r="Q312" s="68"/>
      <c r="R312" s="79"/>
      <c r="S312" s="79" t="s">
        <v>126</v>
      </c>
      <c r="T312" s="79" t="s">
        <v>127</v>
      </c>
      <c r="U312" s="81">
        <v>1385088</v>
      </c>
      <c r="V312" s="155">
        <v>0</v>
      </c>
      <c r="W312" s="81">
        <v>1385088</v>
      </c>
      <c r="X312" s="81"/>
      <c r="Y312" s="132" t="s">
        <v>131</v>
      </c>
      <c r="Z312" s="132" t="s">
        <v>767</v>
      </c>
      <c r="AA312" s="69"/>
      <c r="AB312" s="149"/>
      <c r="AC312" s="234"/>
      <c r="AD312" s="101"/>
      <c r="AE312" s="462" t="s">
        <v>1236</v>
      </c>
    </row>
    <row r="313" spans="1:31" s="28" customFormat="1" ht="51.75" customHeight="1" x14ac:dyDescent="0.2">
      <c r="A313" s="241">
        <v>101</v>
      </c>
      <c r="B313" s="313" t="s">
        <v>764</v>
      </c>
      <c r="C313" s="160" t="s">
        <v>873</v>
      </c>
      <c r="D313" s="99" t="s">
        <v>780</v>
      </c>
      <c r="E313" s="99">
        <v>6420050</v>
      </c>
      <c r="F313" s="31">
        <v>280</v>
      </c>
      <c r="G313" s="314"/>
      <c r="H313" s="316" t="s">
        <v>826</v>
      </c>
      <c r="I313" s="132" t="s">
        <v>971</v>
      </c>
      <c r="J313" s="149"/>
      <c r="K313" s="149"/>
      <c r="L313" s="149"/>
      <c r="M313" s="149"/>
      <c r="N313" s="149"/>
      <c r="O313" s="49"/>
      <c r="P313" s="68" t="s">
        <v>190</v>
      </c>
      <c r="Q313" s="68"/>
      <c r="R313" s="79"/>
      <c r="S313" s="79" t="s">
        <v>126</v>
      </c>
      <c r="T313" s="79" t="s">
        <v>127</v>
      </c>
      <c r="U313" s="81">
        <v>13363.2</v>
      </c>
      <c r="V313" s="155">
        <v>0</v>
      </c>
      <c r="W313" s="81">
        <v>13363.2</v>
      </c>
      <c r="X313" s="81"/>
      <c r="Y313" s="132" t="s">
        <v>131</v>
      </c>
      <c r="Z313" s="132" t="s">
        <v>767</v>
      </c>
      <c r="AA313" s="69"/>
      <c r="AB313" s="149"/>
      <c r="AC313" s="234"/>
      <c r="AD313" s="101"/>
      <c r="AE313" s="462" t="s">
        <v>1236</v>
      </c>
    </row>
    <row r="314" spans="1:31" s="28" customFormat="1" ht="59.25" customHeight="1" x14ac:dyDescent="0.2">
      <c r="A314" s="241">
        <v>102</v>
      </c>
      <c r="B314" s="313" t="s">
        <v>764</v>
      </c>
      <c r="C314" s="160" t="s">
        <v>873</v>
      </c>
      <c r="D314" s="99" t="s">
        <v>780</v>
      </c>
      <c r="E314" s="99" t="s">
        <v>781</v>
      </c>
      <c r="F314" s="31">
        <v>281</v>
      </c>
      <c r="G314" s="314"/>
      <c r="H314" s="316" t="s">
        <v>827</v>
      </c>
      <c r="I314" s="132" t="s">
        <v>968</v>
      </c>
      <c r="J314" s="149"/>
      <c r="K314" s="149"/>
      <c r="L314" s="149"/>
      <c r="M314" s="149"/>
      <c r="N314" s="149"/>
      <c r="O314" s="86"/>
      <c r="P314" s="68" t="s">
        <v>190</v>
      </c>
      <c r="Q314" s="56"/>
      <c r="R314" s="79"/>
      <c r="S314" s="79" t="s">
        <v>126</v>
      </c>
      <c r="T314" s="79" t="s">
        <v>127</v>
      </c>
      <c r="U314" s="81">
        <v>1894637.04</v>
      </c>
      <c r="V314" s="155">
        <v>0</v>
      </c>
      <c r="W314" s="81">
        <v>1894637.04</v>
      </c>
      <c r="X314" s="81"/>
      <c r="Y314" s="132" t="s">
        <v>131</v>
      </c>
      <c r="Z314" s="132" t="s">
        <v>767</v>
      </c>
      <c r="AA314" s="69"/>
      <c r="AB314" s="149"/>
      <c r="AC314" s="234"/>
      <c r="AD314" s="101"/>
      <c r="AE314" s="462" t="s">
        <v>1236</v>
      </c>
    </row>
    <row r="315" spans="1:31" s="28" customFormat="1" ht="75" customHeight="1" x14ac:dyDescent="0.2">
      <c r="A315" s="241">
        <v>103</v>
      </c>
      <c r="B315" s="313" t="s">
        <v>764</v>
      </c>
      <c r="C315" s="160" t="s">
        <v>873</v>
      </c>
      <c r="D315" s="99" t="s">
        <v>780</v>
      </c>
      <c r="E315" s="99" t="s">
        <v>781</v>
      </c>
      <c r="F315" s="31">
        <v>282</v>
      </c>
      <c r="G315" s="314"/>
      <c r="H315" s="318" t="s">
        <v>828</v>
      </c>
      <c r="I315" s="132" t="s">
        <v>969</v>
      </c>
      <c r="J315" s="149"/>
      <c r="K315" s="149"/>
      <c r="L315" s="149"/>
      <c r="M315" s="149"/>
      <c r="N315" s="149"/>
      <c r="O315" s="86"/>
      <c r="P315" s="68" t="s">
        <v>190</v>
      </c>
      <c r="Q315" s="56"/>
      <c r="R315" s="79"/>
      <c r="S315" s="79" t="s">
        <v>126</v>
      </c>
      <c r="T315" s="79" t="s">
        <v>127</v>
      </c>
      <c r="U315" s="81">
        <v>430180</v>
      </c>
      <c r="V315" s="155">
        <v>0</v>
      </c>
      <c r="W315" s="81">
        <v>430180</v>
      </c>
      <c r="X315" s="81"/>
      <c r="Y315" s="132" t="s">
        <v>131</v>
      </c>
      <c r="Z315" s="132" t="s">
        <v>767</v>
      </c>
      <c r="AA315" s="69"/>
      <c r="AB315" s="149"/>
      <c r="AC315" s="234"/>
      <c r="AD315" s="101"/>
      <c r="AE315" s="462" t="s">
        <v>1236</v>
      </c>
    </row>
    <row r="316" spans="1:31" s="28" customFormat="1" ht="43.5" customHeight="1" x14ac:dyDescent="0.2">
      <c r="A316" s="241">
        <v>104</v>
      </c>
      <c r="B316" s="313" t="s">
        <v>764</v>
      </c>
      <c r="C316" s="160" t="s">
        <v>873</v>
      </c>
      <c r="D316" s="99" t="s">
        <v>797</v>
      </c>
      <c r="E316" s="99" t="s">
        <v>771</v>
      </c>
      <c r="F316" s="31">
        <v>283</v>
      </c>
      <c r="G316" s="314"/>
      <c r="H316" s="316" t="s">
        <v>829</v>
      </c>
      <c r="I316" s="132" t="s">
        <v>970</v>
      </c>
      <c r="J316" s="149"/>
      <c r="K316" s="149"/>
      <c r="L316" s="149"/>
      <c r="M316" s="149"/>
      <c r="N316" s="149"/>
      <c r="O316" s="86"/>
      <c r="P316" s="68" t="s">
        <v>190</v>
      </c>
      <c r="Q316" s="56"/>
      <c r="R316" s="81"/>
      <c r="S316" s="81" t="s">
        <v>567</v>
      </c>
      <c r="T316" s="81" t="s">
        <v>189</v>
      </c>
      <c r="U316" s="81">
        <v>500000</v>
      </c>
      <c r="V316" s="155">
        <v>250000</v>
      </c>
      <c r="W316" s="81">
        <v>250000</v>
      </c>
      <c r="X316" s="81"/>
      <c r="Y316" s="132" t="s">
        <v>131</v>
      </c>
      <c r="Z316" s="132" t="s">
        <v>767</v>
      </c>
      <c r="AA316" s="69"/>
      <c r="AB316" s="149"/>
      <c r="AC316" s="234"/>
      <c r="AD316" s="101"/>
      <c r="AE316" s="462" t="s">
        <v>1236</v>
      </c>
    </row>
    <row r="317" spans="1:31" s="28" customFormat="1" ht="56.25" customHeight="1" x14ac:dyDescent="0.2">
      <c r="A317" s="241">
        <v>105</v>
      </c>
      <c r="B317" s="313" t="s">
        <v>764</v>
      </c>
      <c r="C317" s="160" t="s">
        <v>873</v>
      </c>
      <c r="D317" s="99" t="s">
        <v>683</v>
      </c>
      <c r="E317" s="99" t="s">
        <v>768</v>
      </c>
      <c r="F317" s="31">
        <v>14016</v>
      </c>
      <c r="G317" s="314"/>
      <c r="H317" s="316" t="s">
        <v>830</v>
      </c>
      <c r="I317" s="132" t="s">
        <v>1161</v>
      </c>
      <c r="J317" s="149"/>
      <c r="K317" s="149"/>
      <c r="L317" s="149"/>
      <c r="M317" s="149"/>
      <c r="N317" s="149"/>
      <c r="O317" s="86"/>
      <c r="P317" s="68" t="s">
        <v>128</v>
      </c>
      <c r="Q317" s="56"/>
      <c r="R317" s="81"/>
      <c r="S317" s="81" t="s">
        <v>126</v>
      </c>
      <c r="T317" s="81" t="s">
        <v>127</v>
      </c>
      <c r="U317" s="81">
        <v>389392</v>
      </c>
      <c r="V317" s="155">
        <v>0</v>
      </c>
      <c r="W317" s="81">
        <v>389392</v>
      </c>
      <c r="X317" s="81">
        <v>0</v>
      </c>
      <c r="Y317" s="132" t="s">
        <v>131</v>
      </c>
      <c r="Z317" s="132" t="s">
        <v>767</v>
      </c>
      <c r="AA317" s="69"/>
      <c r="AB317" s="149"/>
      <c r="AC317" s="234"/>
      <c r="AD317" s="101"/>
      <c r="AE317" s="462" t="s">
        <v>1236</v>
      </c>
    </row>
    <row r="318" spans="1:31" s="28" customFormat="1" ht="55.5" customHeight="1" x14ac:dyDescent="0.2">
      <c r="A318" s="241">
        <v>106</v>
      </c>
      <c r="B318" s="313" t="s">
        <v>764</v>
      </c>
      <c r="C318" s="160" t="s">
        <v>873</v>
      </c>
      <c r="D318" s="99" t="s">
        <v>803</v>
      </c>
      <c r="E318" s="99" t="s">
        <v>804</v>
      </c>
      <c r="F318" s="31">
        <v>14013</v>
      </c>
      <c r="G318" s="314"/>
      <c r="H318" s="316" t="s">
        <v>831</v>
      </c>
      <c r="I318" s="132" t="s">
        <v>1161</v>
      </c>
      <c r="J318" s="149"/>
      <c r="K318" s="149"/>
      <c r="L318" s="149"/>
      <c r="M318" s="149"/>
      <c r="N318" s="149"/>
      <c r="O318" s="86"/>
      <c r="P318" s="68" t="s">
        <v>832</v>
      </c>
      <c r="Q318" s="56"/>
      <c r="R318" s="81"/>
      <c r="S318" s="81" t="s">
        <v>126</v>
      </c>
      <c r="T318" s="81" t="s">
        <v>127</v>
      </c>
      <c r="U318" s="81">
        <v>38474468</v>
      </c>
      <c r="V318" s="155">
        <v>0</v>
      </c>
      <c r="W318" s="81">
        <v>38474468</v>
      </c>
      <c r="X318" s="81"/>
      <c r="Y318" s="132" t="s">
        <v>131</v>
      </c>
      <c r="Z318" s="132" t="s">
        <v>767</v>
      </c>
      <c r="AA318" s="69"/>
      <c r="AB318" s="149"/>
      <c r="AC318" s="234"/>
      <c r="AD318" s="101"/>
      <c r="AE318" s="462" t="s">
        <v>1236</v>
      </c>
    </row>
    <row r="319" spans="1:31" s="28" customFormat="1" ht="66" customHeight="1" x14ac:dyDescent="0.2">
      <c r="A319" s="241">
        <v>107</v>
      </c>
      <c r="B319" s="313" t="s">
        <v>764</v>
      </c>
      <c r="C319" s="160" t="s">
        <v>873</v>
      </c>
      <c r="D319" s="99" t="s">
        <v>797</v>
      </c>
      <c r="E319" s="99" t="s">
        <v>771</v>
      </c>
      <c r="F319" s="31">
        <v>14024</v>
      </c>
      <c r="G319" s="314"/>
      <c r="H319" s="316" t="s">
        <v>842</v>
      </c>
      <c r="I319" s="132" t="s">
        <v>1161</v>
      </c>
      <c r="J319" s="149"/>
      <c r="K319" s="149"/>
      <c r="L319" s="149"/>
      <c r="M319" s="149"/>
      <c r="N319" s="149"/>
      <c r="O319" s="86"/>
      <c r="P319" s="68" t="s">
        <v>805</v>
      </c>
      <c r="Q319" s="56"/>
      <c r="R319" s="81"/>
      <c r="S319" s="81" t="s">
        <v>126</v>
      </c>
      <c r="T319" s="81" t="s">
        <v>141</v>
      </c>
      <c r="U319" s="81">
        <v>1638983.05</v>
      </c>
      <c r="V319" s="155">
        <v>0</v>
      </c>
      <c r="W319" s="81">
        <v>1638983.05</v>
      </c>
      <c r="X319" s="81">
        <v>0</v>
      </c>
      <c r="Y319" s="424" t="s">
        <v>806</v>
      </c>
      <c r="Z319" s="132" t="s">
        <v>839</v>
      </c>
      <c r="AA319" s="149" t="s">
        <v>1195</v>
      </c>
      <c r="AB319" s="149" t="s">
        <v>1194</v>
      </c>
      <c r="AC319" s="234"/>
      <c r="AD319" s="101"/>
      <c r="AE319" s="462" t="s">
        <v>1236</v>
      </c>
    </row>
    <row r="320" spans="1:31" s="28" customFormat="1" ht="51" x14ac:dyDescent="0.2">
      <c r="A320" s="241">
        <v>108</v>
      </c>
      <c r="B320" s="313" t="s">
        <v>764</v>
      </c>
      <c r="C320" s="160" t="s">
        <v>873</v>
      </c>
      <c r="D320" s="99" t="s">
        <v>797</v>
      </c>
      <c r="E320" s="99">
        <v>7220040</v>
      </c>
      <c r="F320" s="31">
        <v>14025</v>
      </c>
      <c r="G320" s="314"/>
      <c r="H320" s="316" t="s">
        <v>843</v>
      </c>
      <c r="I320" s="132" t="s">
        <v>1161</v>
      </c>
      <c r="J320" s="149"/>
      <c r="K320" s="149"/>
      <c r="L320" s="149"/>
      <c r="M320" s="149"/>
      <c r="N320" s="149"/>
      <c r="O320" s="48"/>
      <c r="P320" s="68" t="s">
        <v>805</v>
      </c>
      <c r="Q320" s="56"/>
      <c r="R320" s="81"/>
      <c r="S320" s="81" t="s">
        <v>126</v>
      </c>
      <c r="T320" s="81" t="s">
        <v>141</v>
      </c>
      <c r="U320" s="81">
        <v>7329532</v>
      </c>
      <c r="V320" s="155">
        <v>0</v>
      </c>
      <c r="W320" s="81">
        <v>7329532</v>
      </c>
      <c r="X320" s="81">
        <v>0</v>
      </c>
      <c r="Y320" s="424" t="s">
        <v>806</v>
      </c>
      <c r="Z320" s="132" t="s">
        <v>839</v>
      </c>
      <c r="AA320" s="149" t="s">
        <v>1193</v>
      </c>
      <c r="AB320" s="149" t="s">
        <v>843</v>
      </c>
      <c r="AC320" s="234"/>
      <c r="AD320" s="101"/>
      <c r="AE320" s="462" t="s">
        <v>1236</v>
      </c>
    </row>
    <row r="321" spans="1:31" s="28" customFormat="1" ht="46.5" customHeight="1" x14ac:dyDescent="0.2">
      <c r="A321" s="241">
        <v>109</v>
      </c>
      <c r="B321" s="313" t="s">
        <v>764</v>
      </c>
      <c r="C321" s="160" t="s">
        <v>873</v>
      </c>
      <c r="D321" s="99" t="s">
        <v>683</v>
      </c>
      <c r="E321" s="99" t="s">
        <v>768</v>
      </c>
      <c r="F321" s="31">
        <v>285</v>
      </c>
      <c r="G321" s="314"/>
      <c r="H321" s="316" t="s">
        <v>844</v>
      </c>
      <c r="I321" s="132" t="s">
        <v>845</v>
      </c>
      <c r="J321" s="149"/>
      <c r="K321" s="149"/>
      <c r="L321" s="149"/>
      <c r="M321" s="149"/>
      <c r="N321" s="149"/>
      <c r="O321" s="49"/>
      <c r="P321" s="68" t="s">
        <v>190</v>
      </c>
      <c r="Q321" s="56"/>
      <c r="R321" s="81"/>
      <c r="S321" s="81" t="s">
        <v>567</v>
      </c>
      <c r="T321" s="81" t="s">
        <v>490</v>
      </c>
      <c r="U321" s="81">
        <v>170000</v>
      </c>
      <c r="V321" s="155">
        <v>0</v>
      </c>
      <c r="W321" s="81">
        <v>170000</v>
      </c>
      <c r="X321" s="81">
        <v>0</v>
      </c>
      <c r="Y321" s="132" t="s">
        <v>131</v>
      </c>
      <c r="Z321" s="132" t="s">
        <v>767</v>
      </c>
      <c r="AA321" s="246"/>
      <c r="AB321" s="149"/>
      <c r="AC321" s="234"/>
      <c r="AD321" s="101"/>
      <c r="AE321" s="462" t="s">
        <v>1236</v>
      </c>
    </row>
    <row r="322" spans="1:31" s="28" customFormat="1" ht="48.75" customHeight="1" x14ac:dyDescent="0.2">
      <c r="A322" s="241">
        <v>110</v>
      </c>
      <c r="B322" s="313" t="s">
        <v>764</v>
      </c>
      <c r="C322" s="160" t="s">
        <v>873</v>
      </c>
      <c r="D322" s="99" t="s">
        <v>683</v>
      </c>
      <c r="E322" s="99" t="s">
        <v>768</v>
      </c>
      <c r="F322" s="31">
        <v>286</v>
      </c>
      <c r="G322" s="314"/>
      <c r="H322" s="316" t="s">
        <v>770</v>
      </c>
      <c r="I322" s="132" t="s">
        <v>846</v>
      </c>
      <c r="J322" s="149"/>
      <c r="K322" s="149"/>
      <c r="L322" s="149"/>
      <c r="M322" s="149"/>
      <c r="N322" s="149"/>
      <c r="O322" s="49"/>
      <c r="P322" s="68" t="s">
        <v>190</v>
      </c>
      <c r="Q322" s="56"/>
      <c r="R322" s="81"/>
      <c r="S322" s="81" t="s">
        <v>567</v>
      </c>
      <c r="T322" s="81" t="s">
        <v>189</v>
      </c>
      <c r="U322" s="81">
        <v>275000</v>
      </c>
      <c r="V322" s="155">
        <v>137500</v>
      </c>
      <c r="W322" s="81">
        <v>137500</v>
      </c>
      <c r="X322" s="81">
        <v>0</v>
      </c>
      <c r="Y322" s="132" t="s">
        <v>131</v>
      </c>
      <c r="Z322" s="132" t="s">
        <v>767</v>
      </c>
      <c r="AA322" s="246"/>
      <c r="AB322" s="149"/>
      <c r="AC322" s="234"/>
      <c r="AD322" s="101"/>
      <c r="AE322" s="462" t="s">
        <v>1236</v>
      </c>
    </row>
    <row r="323" spans="1:31" s="28" customFormat="1" ht="53.25" customHeight="1" x14ac:dyDescent="0.2">
      <c r="A323" s="241">
        <v>111</v>
      </c>
      <c r="B323" s="313" t="s">
        <v>764</v>
      </c>
      <c r="C323" s="160" t="s">
        <v>873</v>
      </c>
      <c r="D323" s="99" t="s">
        <v>797</v>
      </c>
      <c r="E323" s="99" t="s">
        <v>771</v>
      </c>
      <c r="F323" s="31">
        <v>14027</v>
      </c>
      <c r="G323" s="322"/>
      <c r="H323" s="316" t="s">
        <v>847</v>
      </c>
      <c r="I323" s="132" t="s">
        <v>1161</v>
      </c>
      <c r="J323" s="55"/>
      <c r="K323" s="55"/>
      <c r="L323" s="55"/>
      <c r="M323" s="55"/>
      <c r="N323" s="55"/>
      <c r="O323" s="48"/>
      <c r="P323" s="68" t="s">
        <v>160</v>
      </c>
      <c r="Q323" s="56"/>
      <c r="R323" s="79"/>
      <c r="S323" s="79" t="s">
        <v>763</v>
      </c>
      <c r="T323" s="79" t="s">
        <v>138</v>
      </c>
      <c r="U323" s="81">
        <v>1450000</v>
      </c>
      <c r="V323" s="155">
        <v>0</v>
      </c>
      <c r="W323" s="81">
        <v>1450000</v>
      </c>
      <c r="X323" s="81">
        <v>0</v>
      </c>
      <c r="Y323" s="132" t="s">
        <v>131</v>
      </c>
      <c r="Z323" s="132" t="s">
        <v>767</v>
      </c>
      <c r="AA323" s="246"/>
      <c r="AB323" s="149"/>
      <c r="AC323" s="234"/>
      <c r="AD323" s="101"/>
      <c r="AE323" s="462" t="s">
        <v>1236</v>
      </c>
    </row>
    <row r="324" spans="1:31" s="28" customFormat="1" ht="36" customHeight="1" x14ac:dyDescent="0.2">
      <c r="A324" s="241">
        <v>112</v>
      </c>
      <c r="B324" s="313" t="s">
        <v>764</v>
      </c>
      <c r="C324" s="160" t="s">
        <v>873</v>
      </c>
      <c r="D324" s="99" t="s">
        <v>797</v>
      </c>
      <c r="E324" s="99" t="s">
        <v>771</v>
      </c>
      <c r="F324" s="31">
        <v>287</v>
      </c>
      <c r="G324" s="314"/>
      <c r="H324" s="316" t="s">
        <v>848</v>
      </c>
      <c r="I324" s="132" t="s">
        <v>966</v>
      </c>
      <c r="J324" s="149"/>
      <c r="K324" s="149"/>
      <c r="L324" s="149"/>
      <c r="M324" s="149"/>
      <c r="N324" s="149"/>
      <c r="O324" s="49"/>
      <c r="P324" s="68" t="s">
        <v>190</v>
      </c>
      <c r="Q324" s="68"/>
      <c r="R324" s="79"/>
      <c r="S324" s="79" t="s">
        <v>126</v>
      </c>
      <c r="T324" s="79" t="s">
        <v>127</v>
      </c>
      <c r="U324" s="81">
        <v>5000000</v>
      </c>
      <c r="V324" s="155">
        <v>0</v>
      </c>
      <c r="W324" s="81">
        <v>5000000</v>
      </c>
      <c r="X324" s="81">
        <v>0</v>
      </c>
      <c r="Y324" s="132" t="s">
        <v>131</v>
      </c>
      <c r="Z324" s="132" t="s">
        <v>767</v>
      </c>
      <c r="AA324" s="246"/>
      <c r="AB324" s="149"/>
      <c r="AC324" s="234"/>
      <c r="AD324" s="101"/>
      <c r="AE324" s="462" t="s">
        <v>1236</v>
      </c>
    </row>
    <row r="325" spans="1:31" s="28" customFormat="1" ht="62.25" customHeight="1" x14ac:dyDescent="0.2">
      <c r="A325" s="241">
        <v>113</v>
      </c>
      <c r="B325" s="313" t="s">
        <v>764</v>
      </c>
      <c r="C325" s="160" t="s">
        <v>873</v>
      </c>
      <c r="D325" s="99" t="s">
        <v>797</v>
      </c>
      <c r="E325" s="99" t="s">
        <v>771</v>
      </c>
      <c r="F325" s="31">
        <v>288</v>
      </c>
      <c r="G325" s="322"/>
      <c r="H325" s="316" t="s">
        <v>849</v>
      </c>
      <c r="I325" s="73" t="s">
        <v>967</v>
      </c>
      <c r="J325" s="55"/>
      <c r="K325" s="55"/>
      <c r="L325" s="55"/>
      <c r="M325" s="55"/>
      <c r="N325" s="55"/>
      <c r="O325" s="49"/>
      <c r="P325" s="68" t="s">
        <v>190</v>
      </c>
      <c r="Q325" s="68"/>
      <c r="R325" s="79"/>
      <c r="S325" s="79" t="s">
        <v>126</v>
      </c>
      <c r="T325" s="79" t="s">
        <v>127</v>
      </c>
      <c r="U325" s="81">
        <v>2348605</v>
      </c>
      <c r="V325" s="155">
        <v>0</v>
      </c>
      <c r="W325" s="81">
        <v>2348605</v>
      </c>
      <c r="X325" s="81">
        <v>0</v>
      </c>
      <c r="Y325" s="132" t="s">
        <v>131</v>
      </c>
      <c r="Z325" s="132" t="s">
        <v>767</v>
      </c>
      <c r="AA325" s="246"/>
      <c r="AB325" s="149"/>
      <c r="AC325" s="234"/>
      <c r="AD325" s="101"/>
      <c r="AE325" s="462" t="s">
        <v>1236</v>
      </c>
    </row>
    <row r="326" spans="1:31" s="28" customFormat="1" ht="41.25" customHeight="1" x14ac:dyDescent="0.2">
      <c r="A326" s="241">
        <v>114</v>
      </c>
      <c r="B326" s="313" t="s">
        <v>764</v>
      </c>
      <c r="C326" s="160" t="s">
        <v>873</v>
      </c>
      <c r="D326" s="99" t="s">
        <v>797</v>
      </c>
      <c r="E326" s="99" t="s">
        <v>771</v>
      </c>
      <c r="F326" s="31">
        <v>289</v>
      </c>
      <c r="G326" s="316"/>
      <c r="H326" s="316" t="s">
        <v>850</v>
      </c>
      <c r="I326" s="132" t="s">
        <v>802</v>
      </c>
      <c r="J326" s="55"/>
      <c r="K326" s="55"/>
      <c r="L326" s="55"/>
      <c r="M326" s="55"/>
      <c r="N326" s="55"/>
      <c r="O326" s="49"/>
      <c r="P326" s="68" t="s">
        <v>190</v>
      </c>
      <c r="Q326" s="68"/>
      <c r="R326" s="79"/>
      <c r="S326" s="79" t="s">
        <v>126</v>
      </c>
      <c r="T326" s="79" t="s">
        <v>127</v>
      </c>
      <c r="U326" s="81">
        <v>282361845</v>
      </c>
      <c r="V326" s="155">
        <v>0</v>
      </c>
      <c r="W326" s="81">
        <v>282361845</v>
      </c>
      <c r="X326" s="81">
        <v>0</v>
      </c>
      <c r="Y326" s="132" t="s">
        <v>131</v>
      </c>
      <c r="Z326" s="132" t="s">
        <v>1021</v>
      </c>
      <c r="AA326" s="246"/>
      <c r="AB326" s="149"/>
      <c r="AC326" s="234"/>
      <c r="AD326" s="101"/>
      <c r="AE326" s="462" t="s">
        <v>1236</v>
      </c>
    </row>
    <row r="327" spans="1:31" s="67" customFormat="1" ht="41.25" customHeight="1" x14ac:dyDescent="0.2">
      <c r="A327" s="241">
        <v>115</v>
      </c>
      <c r="B327" s="313" t="s">
        <v>764</v>
      </c>
      <c r="C327" s="160" t="s">
        <v>873</v>
      </c>
      <c r="D327" s="100" t="s">
        <v>797</v>
      </c>
      <c r="E327" s="100" t="s">
        <v>771</v>
      </c>
      <c r="F327" s="31">
        <v>290</v>
      </c>
      <c r="G327" s="316" t="s">
        <v>976</v>
      </c>
      <c r="H327" s="316" t="s">
        <v>977</v>
      </c>
      <c r="I327" s="124" t="s">
        <v>1161</v>
      </c>
      <c r="J327" s="88"/>
      <c r="K327" s="88"/>
      <c r="L327" s="88"/>
      <c r="M327" s="88"/>
      <c r="N327" s="88"/>
      <c r="O327" s="88"/>
      <c r="P327" s="68" t="s">
        <v>160</v>
      </c>
      <c r="Q327" s="57"/>
      <c r="R327" s="79"/>
      <c r="S327" s="79" t="s">
        <v>808</v>
      </c>
      <c r="T327" s="79" t="s">
        <v>143</v>
      </c>
      <c r="U327" s="81">
        <v>1000000</v>
      </c>
      <c r="V327" s="81">
        <v>0</v>
      </c>
      <c r="W327" s="81">
        <v>1000000</v>
      </c>
      <c r="X327" s="81">
        <v>0</v>
      </c>
      <c r="Y327" s="132" t="s">
        <v>131</v>
      </c>
      <c r="Z327" s="132" t="s">
        <v>767</v>
      </c>
      <c r="AA327" s="246"/>
      <c r="AB327" s="149"/>
      <c r="AC327" s="234"/>
      <c r="AD327" s="101"/>
      <c r="AE327" s="462" t="s">
        <v>1236</v>
      </c>
    </row>
    <row r="328" spans="1:31" s="28" customFormat="1" ht="63.75" customHeight="1" x14ac:dyDescent="0.2">
      <c r="A328" s="241">
        <v>116</v>
      </c>
      <c r="B328" s="436">
        <v>208</v>
      </c>
      <c r="C328" s="445" t="s">
        <v>874</v>
      </c>
      <c r="D328" s="436" t="s">
        <v>854</v>
      </c>
      <c r="E328" s="436">
        <v>6512687</v>
      </c>
      <c r="F328" s="31">
        <v>291</v>
      </c>
      <c r="G328" s="446"/>
      <c r="H328" s="446" t="s">
        <v>1233</v>
      </c>
      <c r="I328" s="445" t="s">
        <v>855</v>
      </c>
      <c r="J328" s="447"/>
      <c r="K328" s="447"/>
      <c r="L328" s="448"/>
      <c r="M328" s="449"/>
      <c r="N328" s="449"/>
      <c r="O328" s="450"/>
      <c r="P328" s="451" t="s">
        <v>190</v>
      </c>
      <c r="Q328" s="76"/>
      <c r="R328" s="452"/>
      <c r="S328" s="323" t="s">
        <v>856</v>
      </c>
      <c r="T328" s="323" t="s">
        <v>463</v>
      </c>
      <c r="U328" s="453">
        <v>85000000</v>
      </c>
      <c r="V328" s="453">
        <f>811916.86*31</f>
        <v>25169422.66</v>
      </c>
      <c r="W328" s="453">
        <v>59830577.340000004</v>
      </c>
      <c r="X328" s="453">
        <v>0</v>
      </c>
      <c r="Y328" s="454" t="s">
        <v>1186</v>
      </c>
      <c r="Z328" s="455" t="s">
        <v>876</v>
      </c>
      <c r="AA328" s="456"/>
      <c r="AB328" s="457"/>
      <c r="AC328" s="458"/>
      <c r="AD328" s="459"/>
      <c r="AE328" s="462" t="s">
        <v>1236</v>
      </c>
    </row>
    <row r="329" spans="1:31" s="435" customFormat="1" ht="57" customHeight="1" x14ac:dyDescent="0.2">
      <c r="A329" s="241">
        <v>117</v>
      </c>
      <c r="B329" s="436">
        <v>208</v>
      </c>
      <c r="C329" s="445" t="s">
        <v>874</v>
      </c>
      <c r="D329" s="436" t="s">
        <v>854</v>
      </c>
      <c r="E329" s="436">
        <v>6512687</v>
      </c>
      <c r="F329" s="31">
        <v>292</v>
      </c>
      <c r="G329" s="460"/>
      <c r="H329" s="446" t="s">
        <v>1235</v>
      </c>
      <c r="I329" s="445" t="s">
        <v>855</v>
      </c>
      <c r="J329" s="437"/>
      <c r="K329" s="437"/>
      <c r="L329" s="438"/>
      <c r="M329" s="115"/>
      <c r="N329" s="115"/>
      <c r="O329" s="434"/>
      <c r="P329" s="451" t="s">
        <v>190</v>
      </c>
      <c r="Q329" s="437"/>
      <c r="R329" s="439"/>
      <c r="S329" s="461" t="s">
        <v>1234</v>
      </c>
      <c r="T329" s="461" t="s">
        <v>127</v>
      </c>
      <c r="U329" s="440">
        <f>SUM(V329:X329)</f>
        <v>86298900.359999999</v>
      </c>
      <c r="V329" s="440">
        <f>2580100.7*31</f>
        <v>79983121.700000003</v>
      </c>
      <c r="W329" s="453">
        <v>6315778.6600000001</v>
      </c>
      <c r="X329" s="440">
        <v>0</v>
      </c>
      <c r="Y329" s="454" t="s">
        <v>1186</v>
      </c>
      <c r="Z329" s="455" t="s">
        <v>876</v>
      </c>
      <c r="AA329" s="441"/>
      <c r="AB329" s="442"/>
      <c r="AC329" s="443"/>
      <c r="AD329" s="444"/>
      <c r="AE329" s="462" t="s">
        <v>1236</v>
      </c>
    </row>
    <row r="330" spans="1:31" s="28" customFormat="1" ht="55.5" customHeight="1" x14ac:dyDescent="0.2">
      <c r="A330" s="241">
        <v>118</v>
      </c>
      <c r="B330" s="65">
        <v>208</v>
      </c>
      <c r="C330" s="65" t="s">
        <v>874</v>
      </c>
      <c r="D330" s="65" t="s">
        <v>857</v>
      </c>
      <c r="E330" s="65">
        <v>6512687</v>
      </c>
      <c r="F330" s="31">
        <v>293</v>
      </c>
      <c r="G330" s="93"/>
      <c r="H330" s="324" t="s">
        <v>858</v>
      </c>
      <c r="I330" s="121" t="s">
        <v>859</v>
      </c>
      <c r="J330" s="75"/>
      <c r="K330" s="75"/>
      <c r="L330" s="244"/>
      <c r="M330" s="47"/>
      <c r="N330" s="47"/>
      <c r="O330" s="65"/>
      <c r="P330" s="68" t="s">
        <v>190</v>
      </c>
      <c r="Q330" s="58"/>
      <c r="R330" s="79"/>
      <c r="S330" s="63" t="s">
        <v>126</v>
      </c>
      <c r="T330" s="63" t="s">
        <v>177</v>
      </c>
      <c r="U330" s="66">
        <f>SUBTOTAL(9,V330:X330)</f>
        <v>19311739.18</v>
      </c>
      <c r="V330" s="66">
        <v>1278214.6499999999</v>
      </c>
      <c r="W330" s="66">
        <v>18033524.530000001</v>
      </c>
      <c r="X330" s="66">
        <v>0</v>
      </c>
      <c r="Y330" s="245" t="s">
        <v>1186</v>
      </c>
      <c r="Z330" s="132" t="s">
        <v>876</v>
      </c>
      <c r="AA330" s="246"/>
      <c r="AB330" s="58"/>
      <c r="AC330" s="234"/>
      <c r="AD330" s="101"/>
      <c r="AE330" s="462" t="s">
        <v>1236</v>
      </c>
    </row>
    <row r="331" spans="1:31" s="28" customFormat="1" ht="38.25" x14ac:dyDescent="0.2">
      <c r="A331" s="241">
        <v>119</v>
      </c>
      <c r="B331" s="191" t="s">
        <v>898</v>
      </c>
      <c r="C331" s="191" t="s">
        <v>948</v>
      </c>
      <c r="D331" s="191" t="s">
        <v>899</v>
      </c>
      <c r="E331" s="191" t="s">
        <v>900</v>
      </c>
      <c r="F331" s="31">
        <v>14002</v>
      </c>
      <c r="G331" s="191" t="s">
        <v>949</v>
      </c>
      <c r="H331" s="325" t="s">
        <v>950</v>
      </c>
      <c r="I331" s="124" t="s">
        <v>1161</v>
      </c>
      <c r="J331" s="75"/>
      <c r="K331" s="75"/>
      <c r="L331" s="244"/>
      <c r="M331" s="47"/>
      <c r="N331" s="47"/>
      <c r="O331" s="48"/>
      <c r="P331" s="47" t="s">
        <v>228</v>
      </c>
      <c r="Q331" s="47"/>
      <c r="R331" s="326"/>
      <c r="S331" s="327" t="s">
        <v>126</v>
      </c>
      <c r="T331" s="202" t="s">
        <v>127</v>
      </c>
      <c r="U331" s="214">
        <v>3494400</v>
      </c>
      <c r="V331" s="214">
        <v>0</v>
      </c>
      <c r="W331" s="214">
        <v>3494400</v>
      </c>
      <c r="X331" s="214">
        <v>0</v>
      </c>
      <c r="Y331" s="328" t="s">
        <v>136</v>
      </c>
      <c r="Z331" s="328" t="s">
        <v>137</v>
      </c>
      <c r="AA331" s="246"/>
      <c r="AB331" s="209" t="s">
        <v>133</v>
      </c>
      <c r="AC331" s="234"/>
      <c r="AD331" s="101"/>
      <c r="AE331" s="462" t="s">
        <v>1236</v>
      </c>
    </row>
    <row r="332" spans="1:31" s="28" customFormat="1" ht="25.5" x14ac:dyDescent="0.2">
      <c r="A332" s="241">
        <v>120</v>
      </c>
      <c r="B332" s="191" t="s">
        <v>898</v>
      </c>
      <c r="C332" s="191" t="s">
        <v>948</v>
      </c>
      <c r="D332" s="191" t="s">
        <v>181</v>
      </c>
      <c r="E332" s="191" t="s">
        <v>287</v>
      </c>
      <c r="F332" s="31">
        <v>14003</v>
      </c>
      <c r="G332" s="191" t="s">
        <v>951</v>
      </c>
      <c r="H332" s="325" t="s">
        <v>952</v>
      </c>
      <c r="I332" s="124" t="s">
        <v>1161</v>
      </c>
      <c r="J332" s="75"/>
      <c r="K332" s="75"/>
      <c r="L332" s="244"/>
      <c r="M332" s="47"/>
      <c r="N332" s="47"/>
      <c r="O332" s="48"/>
      <c r="P332" s="47" t="s">
        <v>228</v>
      </c>
      <c r="Q332" s="47"/>
      <c r="R332" s="326"/>
      <c r="S332" s="327" t="s">
        <v>168</v>
      </c>
      <c r="T332" s="202" t="s">
        <v>142</v>
      </c>
      <c r="U332" s="214">
        <v>5932204</v>
      </c>
      <c r="V332" s="214">
        <v>0</v>
      </c>
      <c r="W332" s="214">
        <v>5932204</v>
      </c>
      <c r="X332" s="214">
        <v>0</v>
      </c>
      <c r="Y332" s="328" t="s">
        <v>288</v>
      </c>
      <c r="Z332" s="328" t="s">
        <v>289</v>
      </c>
      <c r="AA332" s="246"/>
      <c r="AB332" s="209" t="s">
        <v>133</v>
      </c>
      <c r="AC332" s="234"/>
      <c r="AD332" s="101"/>
      <c r="AE332" s="462" t="s">
        <v>1236</v>
      </c>
    </row>
    <row r="333" spans="1:31" s="28" customFormat="1" ht="61.5" customHeight="1" x14ac:dyDescent="0.2">
      <c r="A333" s="241">
        <v>121</v>
      </c>
      <c r="B333" s="191" t="s">
        <v>898</v>
      </c>
      <c r="C333" s="191" t="s">
        <v>948</v>
      </c>
      <c r="D333" s="191" t="s">
        <v>953</v>
      </c>
      <c r="E333" s="191" t="s">
        <v>954</v>
      </c>
      <c r="F333" s="31">
        <v>14004</v>
      </c>
      <c r="G333" s="191" t="s">
        <v>955</v>
      </c>
      <c r="H333" s="325" t="s">
        <v>956</v>
      </c>
      <c r="I333" s="124" t="s">
        <v>1161</v>
      </c>
      <c r="J333" s="75"/>
      <c r="K333" s="75"/>
      <c r="L333" s="244"/>
      <c r="M333" s="47"/>
      <c r="N333" s="47"/>
      <c r="O333" s="48"/>
      <c r="P333" s="47" t="s">
        <v>228</v>
      </c>
      <c r="Q333" s="47"/>
      <c r="R333" s="326"/>
      <c r="S333" s="327" t="s">
        <v>126</v>
      </c>
      <c r="T333" s="202" t="s">
        <v>127</v>
      </c>
      <c r="U333" s="214">
        <v>21186440.68</v>
      </c>
      <c r="V333" s="214">
        <v>0</v>
      </c>
      <c r="W333" s="214">
        <v>21186440.68</v>
      </c>
      <c r="X333" s="214">
        <v>0</v>
      </c>
      <c r="Y333" s="328" t="s">
        <v>297</v>
      </c>
      <c r="Z333" s="328" t="s">
        <v>298</v>
      </c>
      <c r="AA333" s="246"/>
      <c r="AB333" s="209" t="s">
        <v>133</v>
      </c>
      <c r="AC333" s="234"/>
      <c r="AD333" s="101"/>
      <c r="AE333" s="462" t="s">
        <v>1236</v>
      </c>
    </row>
    <row r="334" spans="1:31" s="28" customFormat="1" ht="50.25" customHeight="1" x14ac:dyDescent="0.2">
      <c r="A334" s="241">
        <v>122</v>
      </c>
      <c r="B334" s="191" t="s">
        <v>898</v>
      </c>
      <c r="C334" s="191" t="s">
        <v>948</v>
      </c>
      <c r="D334" s="191" t="s">
        <v>181</v>
      </c>
      <c r="E334" s="191" t="s">
        <v>957</v>
      </c>
      <c r="F334" s="31">
        <v>14005</v>
      </c>
      <c r="G334" s="191" t="s">
        <v>958</v>
      </c>
      <c r="H334" s="325" t="s">
        <v>959</v>
      </c>
      <c r="I334" s="124" t="s">
        <v>1161</v>
      </c>
      <c r="J334" s="75"/>
      <c r="K334" s="75"/>
      <c r="L334" s="244"/>
      <c r="M334" s="47"/>
      <c r="N334" s="47"/>
      <c r="O334" s="48"/>
      <c r="P334" s="47" t="s">
        <v>228</v>
      </c>
      <c r="Q334" s="47"/>
      <c r="R334" s="326"/>
      <c r="S334" s="327" t="s">
        <v>126</v>
      </c>
      <c r="T334" s="202" t="s">
        <v>127</v>
      </c>
      <c r="U334" s="214">
        <v>20352000</v>
      </c>
      <c r="V334" s="214">
        <v>0</v>
      </c>
      <c r="W334" s="214">
        <v>20352000</v>
      </c>
      <c r="X334" s="214">
        <v>0</v>
      </c>
      <c r="Y334" s="328" t="s">
        <v>136</v>
      </c>
      <c r="Z334" s="328" t="s">
        <v>137</v>
      </c>
      <c r="AA334" s="246"/>
      <c r="AB334" s="209" t="s">
        <v>133</v>
      </c>
      <c r="AC334" s="234"/>
      <c r="AD334" s="101"/>
      <c r="AE334" s="462" t="s">
        <v>1236</v>
      </c>
    </row>
    <row r="335" spans="1:31" s="23" customFormat="1" ht="36.75" customHeight="1" x14ac:dyDescent="0.2">
      <c r="A335" s="241">
        <v>123</v>
      </c>
      <c r="B335" s="191" t="s">
        <v>898</v>
      </c>
      <c r="C335" s="191" t="s">
        <v>948</v>
      </c>
      <c r="D335" s="191" t="s">
        <v>181</v>
      </c>
      <c r="E335" s="191" t="s">
        <v>287</v>
      </c>
      <c r="F335" s="31">
        <v>14006</v>
      </c>
      <c r="G335" s="191" t="s">
        <v>960</v>
      </c>
      <c r="H335" s="325" t="s">
        <v>961</v>
      </c>
      <c r="I335" s="124" t="s">
        <v>1161</v>
      </c>
      <c r="J335" s="75"/>
      <c r="K335" s="75"/>
      <c r="L335" s="244"/>
      <c r="M335" s="47"/>
      <c r="N335" s="47"/>
      <c r="O335" s="48"/>
      <c r="P335" s="47" t="s">
        <v>228</v>
      </c>
      <c r="Q335" s="47"/>
      <c r="R335" s="326"/>
      <c r="S335" s="327" t="s">
        <v>126</v>
      </c>
      <c r="T335" s="202" t="s">
        <v>142</v>
      </c>
      <c r="U335" s="214">
        <v>8600000</v>
      </c>
      <c r="V335" s="214">
        <v>0</v>
      </c>
      <c r="W335" s="214">
        <v>8600000</v>
      </c>
      <c r="X335" s="214">
        <v>0</v>
      </c>
      <c r="Y335" s="328" t="s">
        <v>288</v>
      </c>
      <c r="Z335" s="328" t="s">
        <v>289</v>
      </c>
      <c r="AA335" s="246"/>
      <c r="AB335" s="209" t="s">
        <v>133</v>
      </c>
      <c r="AC335" s="234"/>
      <c r="AD335" s="101"/>
      <c r="AE335" s="462" t="s">
        <v>1236</v>
      </c>
    </row>
    <row r="336" spans="1:31" s="23" customFormat="1" ht="53.25" customHeight="1" x14ac:dyDescent="0.2">
      <c r="A336" s="241">
        <v>124</v>
      </c>
      <c r="B336" s="191" t="s">
        <v>898</v>
      </c>
      <c r="C336" s="191" t="s">
        <v>948</v>
      </c>
      <c r="D336" s="191" t="s">
        <v>181</v>
      </c>
      <c r="E336" s="191" t="s">
        <v>287</v>
      </c>
      <c r="F336" s="31">
        <v>14007</v>
      </c>
      <c r="G336" s="191" t="s">
        <v>962</v>
      </c>
      <c r="H336" s="325" t="s">
        <v>963</v>
      </c>
      <c r="I336" s="124" t="s">
        <v>1161</v>
      </c>
      <c r="J336" s="75"/>
      <c r="K336" s="75"/>
      <c r="L336" s="244"/>
      <c r="M336" s="47"/>
      <c r="N336" s="47"/>
      <c r="O336" s="48"/>
      <c r="P336" s="47" t="s">
        <v>228</v>
      </c>
      <c r="Q336" s="47"/>
      <c r="R336" s="326"/>
      <c r="S336" s="327" t="s">
        <v>126</v>
      </c>
      <c r="T336" s="202" t="s">
        <v>127</v>
      </c>
      <c r="U336" s="214">
        <v>2400000</v>
      </c>
      <c r="V336" s="214">
        <v>0</v>
      </c>
      <c r="W336" s="214">
        <v>2400000</v>
      </c>
      <c r="X336" s="214">
        <v>0</v>
      </c>
      <c r="Y336" s="328" t="s">
        <v>288</v>
      </c>
      <c r="Z336" s="328" t="s">
        <v>289</v>
      </c>
      <c r="AA336" s="246"/>
      <c r="AB336" s="209" t="s">
        <v>133</v>
      </c>
      <c r="AC336" s="234"/>
      <c r="AD336" s="101"/>
      <c r="AE336" s="462" t="s">
        <v>1236</v>
      </c>
    </row>
    <row r="337" spans="1:31" ht="51.75" customHeight="1" x14ac:dyDescent="0.2">
      <c r="A337" s="241">
        <v>125</v>
      </c>
      <c r="B337" s="191" t="s">
        <v>898</v>
      </c>
      <c r="C337" s="191" t="s">
        <v>948</v>
      </c>
      <c r="D337" s="191" t="s">
        <v>181</v>
      </c>
      <c r="E337" s="191" t="s">
        <v>287</v>
      </c>
      <c r="F337" s="31">
        <v>14008</v>
      </c>
      <c r="G337" s="191" t="s">
        <v>964</v>
      </c>
      <c r="H337" s="325" t="s">
        <v>965</v>
      </c>
      <c r="I337" s="124" t="s">
        <v>1161</v>
      </c>
      <c r="J337" s="75"/>
      <c r="K337" s="75"/>
      <c r="L337" s="244"/>
      <c r="M337" s="47"/>
      <c r="N337" s="47"/>
      <c r="O337" s="48"/>
      <c r="P337" s="47" t="s">
        <v>228</v>
      </c>
      <c r="Q337" s="47"/>
      <c r="R337" s="326"/>
      <c r="S337" s="327" t="s">
        <v>126</v>
      </c>
      <c r="T337" s="202" t="s">
        <v>127</v>
      </c>
      <c r="U337" s="214">
        <v>8640000</v>
      </c>
      <c r="V337" s="214">
        <v>0</v>
      </c>
      <c r="W337" s="214">
        <v>8640000</v>
      </c>
      <c r="X337" s="214">
        <v>0</v>
      </c>
      <c r="Y337" s="328" t="s">
        <v>288</v>
      </c>
      <c r="Z337" s="328" t="s">
        <v>289</v>
      </c>
      <c r="AA337" s="246"/>
      <c r="AB337" s="209" t="s">
        <v>133</v>
      </c>
      <c r="AC337" s="234"/>
      <c r="AD337" s="101"/>
      <c r="AE337" s="462" t="s">
        <v>1236</v>
      </c>
    </row>
    <row r="338" spans="1:31" ht="51" customHeight="1" x14ac:dyDescent="0.2">
      <c r="A338" s="241">
        <v>126</v>
      </c>
      <c r="B338" s="114">
        <v>206</v>
      </c>
      <c r="C338" s="191" t="s">
        <v>1106</v>
      </c>
      <c r="D338" s="114" t="s">
        <v>1069</v>
      </c>
      <c r="E338" s="114">
        <v>6719090</v>
      </c>
      <c r="F338" s="31">
        <v>296</v>
      </c>
      <c r="G338" s="191"/>
      <c r="H338" s="325" t="s">
        <v>1070</v>
      </c>
      <c r="I338" s="73" t="s">
        <v>1071</v>
      </c>
      <c r="J338" s="114"/>
      <c r="K338" s="114"/>
      <c r="L338" s="114"/>
      <c r="M338" s="114"/>
      <c r="N338" s="114"/>
      <c r="O338" s="115"/>
      <c r="P338" s="68" t="s">
        <v>190</v>
      </c>
      <c r="Q338" s="115"/>
      <c r="R338" s="326"/>
      <c r="S338" s="327" t="s">
        <v>1152</v>
      </c>
      <c r="T338" s="327" t="s">
        <v>490</v>
      </c>
      <c r="U338" s="214">
        <v>7571671.4299999997</v>
      </c>
      <c r="V338" s="214">
        <v>4371671.43</v>
      </c>
      <c r="W338" s="214">
        <v>1600000</v>
      </c>
      <c r="X338" s="214">
        <v>1600000</v>
      </c>
      <c r="Y338" s="328" t="s">
        <v>136</v>
      </c>
      <c r="Z338" s="328" t="s">
        <v>1072</v>
      </c>
      <c r="AA338" s="246"/>
      <c r="AB338" s="209"/>
      <c r="AC338" s="234"/>
      <c r="AD338" s="114"/>
      <c r="AE338" s="462" t="s">
        <v>1236</v>
      </c>
    </row>
    <row r="339" spans="1:31" ht="37.5" customHeight="1" x14ac:dyDescent="0.2">
      <c r="A339" s="241">
        <v>127</v>
      </c>
      <c r="B339" s="114">
        <v>206</v>
      </c>
      <c r="C339" s="191" t="s">
        <v>1106</v>
      </c>
      <c r="D339" s="114">
        <v>74.11</v>
      </c>
      <c r="E339" s="114">
        <v>7414000</v>
      </c>
      <c r="F339" s="31">
        <v>297</v>
      </c>
      <c r="G339" s="191"/>
      <c r="H339" s="325" t="s">
        <v>1073</v>
      </c>
      <c r="I339" s="73" t="s">
        <v>1074</v>
      </c>
      <c r="J339" s="114"/>
      <c r="K339" s="114"/>
      <c r="L339" s="114"/>
      <c r="M339" s="114"/>
      <c r="N339" s="114"/>
      <c r="O339" s="115"/>
      <c r="P339" s="68" t="s">
        <v>190</v>
      </c>
      <c r="Q339" s="115"/>
      <c r="R339" s="326"/>
      <c r="S339" s="327" t="s">
        <v>882</v>
      </c>
      <c r="T339" s="327" t="s">
        <v>168</v>
      </c>
      <c r="U339" s="214">
        <v>330000</v>
      </c>
      <c r="V339" s="214">
        <v>270000</v>
      </c>
      <c r="W339" s="214">
        <v>60000</v>
      </c>
      <c r="X339" s="214">
        <v>0</v>
      </c>
      <c r="Y339" s="328" t="s">
        <v>136</v>
      </c>
      <c r="Z339" s="328" t="s">
        <v>1072</v>
      </c>
      <c r="AA339" s="246"/>
      <c r="AB339" s="209"/>
      <c r="AC339" s="234"/>
      <c r="AD339" s="114"/>
      <c r="AE339" s="462" t="s">
        <v>1236</v>
      </c>
    </row>
    <row r="340" spans="1:31" ht="44.25" customHeight="1" x14ac:dyDescent="0.2">
      <c r="A340" s="241">
        <v>128</v>
      </c>
      <c r="B340" s="114">
        <v>206</v>
      </c>
      <c r="C340" s="191" t="s">
        <v>1106</v>
      </c>
      <c r="D340" s="114">
        <v>74.11</v>
      </c>
      <c r="E340" s="114">
        <v>7414000</v>
      </c>
      <c r="F340" s="31">
        <v>298</v>
      </c>
      <c r="G340" s="191"/>
      <c r="H340" s="325" t="s">
        <v>1075</v>
      </c>
      <c r="I340" s="73" t="s">
        <v>1076</v>
      </c>
      <c r="J340" s="114"/>
      <c r="K340" s="114"/>
      <c r="L340" s="114"/>
      <c r="M340" s="114"/>
      <c r="N340" s="114"/>
      <c r="O340" s="115"/>
      <c r="P340" s="68" t="s">
        <v>190</v>
      </c>
      <c r="Q340" s="115"/>
      <c r="R340" s="326"/>
      <c r="S340" s="327" t="s">
        <v>882</v>
      </c>
      <c r="T340" s="327" t="s">
        <v>168</v>
      </c>
      <c r="U340" s="214">
        <v>330000</v>
      </c>
      <c r="V340" s="214">
        <v>270000</v>
      </c>
      <c r="W340" s="214">
        <v>60000</v>
      </c>
      <c r="X340" s="214">
        <v>0</v>
      </c>
      <c r="Y340" s="328" t="s">
        <v>136</v>
      </c>
      <c r="Z340" s="328" t="s">
        <v>1072</v>
      </c>
      <c r="AA340" s="246"/>
      <c r="AB340" s="209"/>
      <c r="AC340" s="234"/>
      <c r="AD340" s="114"/>
      <c r="AE340" s="462" t="s">
        <v>1236</v>
      </c>
    </row>
    <row r="341" spans="1:31" ht="65.25" customHeight="1" x14ac:dyDescent="0.2">
      <c r="A341" s="241">
        <v>129</v>
      </c>
      <c r="B341" s="114">
        <v>206</v>
      </c>
      <c r="C341" s="191" t="s">
        <v>1106</v>
      </c>
      <c r="D341" s="114">
        <v>74.2</v>
      </c>
      <c r="E341" s="114">
        <v>7010000</v>
      </c>
      <c r="F341" s="31">
        <v>299</v>
      </c>
      <c r="G341" s="191"/>
      <c r="H341" s="325" t="s">
        <v>1077</v>
      </c>
      <c r="I341" s="73" t="s">
        <v>1078</v>
      </c>
      <c r="J341" s="114"/>
      <c r="K341" s="114"/>
      <c r="L341" s="114"/>
      <c r="M341" s="114"/>
      <c r="N341" s="114"/>
      <c r="O341" s="115"/>
      <c r="P341" s="68" t="s">
        <v>190</v>
      </c>
      <c r="Q341" s="115"/>
      <c r="R341" s="326"/>
      <c r="S341" s="327" t="s">
        <v>1153</v>
      </c>
      <c r="T341" s="327" t="s">
        <v>1151</v>
      </c>
      <c r="U341" s="214">
        <v>1065467.3400000001</v>
      </c>
      <c r="V341" s="214">
        <v>152209.62</v>
      </c>
      <c r="W341" s="214">
        <v>152209.62</v>
      </c>
      <c r="X341" s="214">
        <v>761048.1</v>
      </c>
      <c r="Y341" s="328" t="s">
        <v>130</v>
      </c>
      <c r="Z341" s="328" t="s">
        <v>1079</v>
      </c>
      <c r="AA341" s="246"/>
      <c r="AB341" s="209"/>
      <c r="AC341" s="234"/>
      <c r="AD341" s="114"/>
      <c r="AE341" s="462" t="s">
        <v>1236</v>
      </c>
    </row>
    <row r="342" spans="1:31" ht="59.25" customHeight="1" x14ac:dyDescent="0.2">
      <c r="A342" s="241">
        <v>130</v>
      </c>
      <c r="B342" s="114">
        <v>206</v>
      </c>
      <c r="C342" s="191" t="s">
        <v>1106</v>
      </c>
      <c r="D342" s="114" t="s">
        <v>1080</v>
      </c>
      <c r="E342" s="114">
        <v>6711090</v>
      </c>
      <c r="F342" s="31">
        <v>300</v>
      </c>
      <c r="G342" s="191"/>
      <c r="H342" s="325" t="s">
        <v>1081</v>
      </c>
      <c r="I342" s="73" t="s">
        <v>1082</v>
      </c>
      <c r="J342" s="114"/>
      <c r="K342" s="114"/>
      <c r="L342" s="114"/>
      <c r="M342" s="114"/>
      <c r="N342" s="114"/>
      <c r="O342" s="115"/>
      <c r="P342" s="68" t="s">
        <v>190</v>
      </c>
      <c r="Q342" s="116"/>
      <c r="R342" s="326"/>
      <c r="S342" s="327" t="s">
        <v>633</v>
      </c>
      <c r="T342" s="327" t="s">
        <v>168</v>
      </c>
      <c r="U342" s="214">
        <f>V342+W342</f>
        <v>850000</v>
      </c>
      <c r="V342" s="214">
        <v>850000</v>
      </c>
      <c r="W342" s="214">
        <v>0</v>
      </c>
      <c r="X342" s="214">
        <v>0</v>
      </c>
      <c r="Y342" s="328" t="s">
        <v>136</v>
      </c>
      <c r="Z342" s="328" t="s">
        <v>1072</v>
      </c>
      <c r="AA342" s="246"/>
      <c r="AB342" s="209"/>
      <c r="AC342" s="234"/>
      <c r="AD342" s="114"/>
      <c r="AE342" s="462" t="s">
        <v>1236</v>
      </c>
    </row>
    <row r="343" spans="1:31" ht="41.25" customHeight="1" x14ac:dyDescent="0.2">
      <c r="A343" s="241">
        <v>131</v>
      </c>
      <c r="B343" s="114">
        <v>206</v>
      </c>
      <c r="C343" s="191" t="s">
        <v>1106</v>
      </c>
      <c r="D343" s="114" t="s">
        <v>1080</v>
      </c>
      <c r="E343" s="114">
        <v>6711090</v>
      </c>
      <c r="F343" s="31">
        <v>301</v>
      </c>
      <c r="G343" s="191"/>
      <c r="H343" s="325" t="s">
        <v>1083</v>
      </c>
      <c r="I343" s="73" t="s">
        <v>1084</v>
      </c>
      <c r="J343" s="114"/>
      <c r="K343" s="114"/>
      <c r="L343" s="114"/>
      <c r="M343" s="114"/>
      <c r="N343" s="114"/>
      <c r="O343" s="115"/>
      <c r="P343" s="68" t="s">
        <v>190</v>
      </c>
      <c r="Q343" s="115"/>
      <c r="R343" s="326"/>
      <c r="S343" s="327" t="s">
        <v>1154</v>
      </c>
      <c r="T343" s="327" t="s">
        <v>127</v>
      </c>
      <c r="U343" s="214">
        <v>457906.55</v>
      </c>
      <c r="V343" s="214">
        <v>457906.55</v>
      </c>
      <c r="W343" s="214">
        <v>0</v>
      </c>
      <c r="X343" s="214">
        <v>0</v>
      </c>
      <c r="Y343" s="328" t="s">
        <v>136</v>
      </c>
      <c r="Z343" s="328" t="s">
        <v>1072</v>
      </c>
      <c r="AA343" s="246"/>
      <c r="AB343" s="209"/>
      <c r="AC343" s="234"/>
      <c r="AD343" s="114"/>
      <c r="AE343" s="462" t="s">
        <v>1236</v>
      </c>
    </row>
    <row r="344" spans="1:31" ht="55.5" customHeight="1" x14ac:dyDescent="0.2">
      <c r="A344" s="241">
        <v>132</v>
      </c>
      <c r="B344" s="114">
        <v>206</v>
      </c>
      <c r="C344" s="191" t="s">
        <v>1106</v>
      </c>
      <c r="D344" s="114" t="s">
        <v>645</v>
      </c>
      <c r="E344" s="114">
        <v>7411030</v>
      </c>
      <c r="F344" s="31">
        <v>302</v>
      </c>
      <c r="G344" s="191"/>
      <c r="H344" s="325" t="s">
        <v>1085</v>
      </c>
      <c r="I344" s="73" t="s">
        <v>1086</v>
      </c>
      <c r="J344" s="114"/>
      <c r="K344" s="114"/>
      <c r="L344" s="114"/>
      <c r="M344" s="114"/>
      <c r="N344" s="114"/>
      <c r="O344" s="115"/>
      <c r="P344" s="68" t="s">
        <v>190</v>
      </c>
      <c r="Q344" s="115"/>
      <c r="R344" s="326"/>
      <c r="S344" s="327" t="s">
        <v>1155</v>
      </c>
      <c r="T344" s="327" t="s">
        <v>127</v>
      </c>
      <c r="U344" s="214">
        <v>3776200</v>
      </c>
      <c r="V344" s="214">
        <v>1136200</v>
      </c>
      <c r="W344" s="214">
        <v>2640000</v>
      </c>
      <c r="X344" s="214">
        <v>0</v>
      </c>
      <c r="Y344" s="328" t="s">
        <v>136</v>
      </c>
      <c r="Z344" s="328" t="s">
        <v>1072</v>
      </c>
      <c r="AA344" s="246"/>
      <c r="AB344" s="209"/>
      <c r="AC344" s="234"/>
      <c r="AD344" s="114"/>
      <c r="AE344" s="462" t="s">
        <v>1236</v>
      </c>
    </row>
    <row r="345" spans="1:31" ht="62.25" customHeight="1" x14ac:dyDescent="0.2">
      <c r="A345" s="241">
        <v>133</v>
      </c>
      <c r="B345" s="114">
        <v>206</v>
      </c>
      <c r="C345" s="191" t="s">
        <v>1106</v>
      </c>
      <c r="D345" s="114" t="s">
        <v>1087</v>
      </c>
      <c r="E345" s="114">
        <v>6719090</v>
      </c>
      <c r="F345" s="31">
        <v>303</v>
      </c>
      <c r="G345" s="191"/>
      <c r="H345" s="325" t="s">
        <v>1088</v>
      </c>
      <c r="I345" s="73" t="s">
        <v>1089</v>
      </c>
      <c r="J345" s="114"/>
      <c r="K345" s="114"/>
      <c r="L345" s="114"/>
      <c r="M345" s="114"/>
      <c r="N345" s="114"/>
      <c r="O345" s="115"/>
      <c r="P345" s="68" t="s">
        <v>190</v>
      </c>
      <c r="Q345" s="115"/>
      <c r="R345" s="326"/>
      <c r="S345" s="327" t="s">
        <v>1152</v>
      </c>
      <c r="T345" s="327" t="s">
        <v>127</v>
      </c>
      <c r="U345" s="214">
        <v>10810500</v>
      </c>
      <c r="V345" s="214">
        <v>7510500</v>
      </c>
      <c r="W345" s="214">
        <v>3300000</v>
      </c>
      <c r="X345" s="214">
        <v>0</v>
      </c>
      <c r="Y345" s="328" t="s">
        <v>136</v>
      </c>
      <c r="Z345" s="328" t="s">
        <v>1090</v>
      </c>
      <c r="AA345" s="246"/>
      <c r="AB345" s="209"/>
      <c r="AC345" s="234"/>
      <c r="AD345" s="114"/>
      <c r="AE345" s="462" t="s">
        <v>1236</v>
      </c>
    </row>
    <row r="346" spans="1:31" ht="63" customHeight="1" x14ac:dyDescent="0.2">
      <c r="A346" s="241">
        <v>134</v>
      </c>
      <c r="B346" s="114">
        <v>206</v>
      </c>
      <c r="C346" s="191" t="s">
        <v>1106</v>
      </c>
      <c r="D346" s="114" t="s">
        <v>1087</v>
      </c>
      <c r="E346" s="114">
        <v>6719090</v>
      </c>
      <c r="F346" s="31">
        <v>304</v>
      </c>
      <c r="G346" s="191"/>
      <c r="H346" s="325" t="s">
        <v>1091</v>
      </c>
      <c r="I346" s="73" t="s">
        <v>1089</v>
      </c>
      <c r="J346" s="114"/>
      <c r="K346" s="114"/>
      <c r="L346" s="114"/>
      <c r="M346" s="114"/>
      <c r="N346" s="114"/>
      <c r="O346" s="115"/>
      <c r="P346" s="68" t="s">
        <v>190</v>
      </c>
      <c r="Q346" s="115"/>
      <c r="R346" s="326"/>
      <c r="S346" s="327" t="s">
        <v>891</v>
      </c>
      <c r="T346" s="327" t="s">
        <v>127</v>
      </c>
      <c r="U346" s="214">
        <v>17347000</v>
      </c>
      <c r="V346" s="214">
        <v>12517000</v>
      </c>
      <c r="W346" s="214">
        <v>4830000</v>
      </c>
      <c r="X346" s="214">
        <v>0</v>
      </c>
      <c r="Y346" s="328" t="s">
        <v>136</v>
      </c>
      <c r="Z346" s="328" t="s">
        <v>1090</v>
      </c>
      <c r="AA346" s="246"/>
      <c r="AB346" s="209"/>
      <c r="AC346" s="234"/>
      <c r="AD346" s="114"/>
      <c r="AE346" s="462" t="s">
        <v>1236</v>
      </c>
    </row>
    <row r="347" spans="1:31" ht="42.75" customHeight="1" x14ac:dyDescent="0.2">
      <c r="A347" s="241">
        <v>135</v>
      </c>
      <c r="B347" s="114">
        <v>206</v>
      </c>
      <c r="C347" s="191" t="s">
        <v>1106</v>
      </c>
      <c r="D347" s="114" t="s">
        <v>178</v>
      </c>
      <c r="E347" s="114">
        <v>9220090</v>
      </c>
      <c r="F347" s="31">
        <v>305</v>
      </c>
      <c r="G347" s="191"/>
      <c r="H347" s="325" t="s">
        <v>1092</v>
      </c>
      <c r="I347" s="73" t="s">
        <v>213</v>
      </c>
      <c r="J347" s="329"/>
      <c r="K347" s="329"/>
      <c r="L347" s="329"/>
      <c r="M347" s="329"/>
      <c r="N347" s="329"/>
      <c r="O347" s="115"/>
      <c r="P347" s="68" t="s">
        <v>190</v>
      </c>
      <c r="Q347" s="115"/>
      <c r="R347" s="326"/>
      <c r="S347" s="327" t="s">
        <v>1156</v>
      </c>
      <c r="T347" s="327" t="s">
        <v>127</v>
      </c>
      <c r="U347" s="214">
        <v>222600</v>
      </c>
      <c r="V347" s="214">
        <v>154800</v>
      </c>
      <c r="W347" s="214">
        <v>67800</v>
      </c>
      <c r="X347" s="214">
        <v>0</v>
      </c>
      <c r="Y347" s="328" t="s">
        <v>136</v>
      </c>
      <c r="Z347" s="328" t="s">
        <v>1072</v>
      </c>
      <c r="AA347" s="246"/>
      <c r="AB347" s="209"/>
      <c r="AC347" s="234"/>
      <c r="AD347" s="329"/>
      <c r="AE347" s="462" t="s">
        <v>1236</v>
      </c>
    </row>
    <row r="348" spans="1:31" ht="58.5" customHeight="1" x14ac:dyDescent="0.2">
      <c r="A348" s="241">
        <v>136</v>
      </c>
      <c r="B348" s="114">
        <v>206</v>
      </c>
      <c r="C348" s="191" t="s">
        <v>1106</v>
      </c>
      <c r="D348" s="114" t="s">
        <v>1093</v>
      </c>
      <c r="E348" s="114">
        <v>6712090</v>
      </c>
      <c r="F348" s="31">
        <v>306</v>
      </c>
      <c r="G348" s="191"/>
      <c r="H348" s="325" t="s">
        <v>1094</v>
      </c>
      <c r="I348" s="73" t="s">
        <v>1095</v>
      </c>
      <c r="J348" s="329"/>
      <c r="K348" s="329"/>
      <c r="L348" s="329"/>
      <c r="M348" s="329"/>
      <c r="N348" s="329"/>
      <c r="O348" s="115"/>
      <c r="P348" s="68" t="s">
        <v>190</v>
      </c>
      <c r="Q348" s="115"/>
      <c r="R348" s="326"/>
      <c r="S348" s="327" t="s">
        <v>882</v>
      </c>
      <c r="T348" s="327" t="s">
        <v>142</v>
      </c>
      <c r="U348" s="214">
        <v>440000</v>
      </c>
      <c r="V348" s="214">
        <v>440000</v>
      </c>
      <c r="W348" s="214">
        <v>0</v>
      </c>
      <c r="X348" s="214">
        <v>0</v>
      </c>
      <c r="Y348" s="328" t="s">
        <v>136</v>
      </c>
      <c r="Z348" s="328" t="s">
        <v>1072</v>
      </c>
      <c r="AA348" s="246"/>
      <c r="AB348" s="209"/>
      <c r="AC348" s="234"/>
      <c r="AD348" s="329"/>
      <c r="AE348" s="462" t="s">
        <v>1236</v>
      </c>
    </row>
    <row r="349" spans="1:31" ht="75" customHeight="1" x14ac:dyDescent="0.2">
      <c r="A349" s="241">
        <v>137</v>
      </c>
      <c r="B349" s="114">
        <v>206</v>
      </c>
      <c r="C349" s="191" t="s">
        <v>1106</v>
      </c>
      <c r="D349" s="114" t="s">
        <v>1096</v>
      </c>
      <c r="E349" s="114">
        <v>6712090</v>
      </c>
      <c r="F349" s="31">
        <v>307</v>
      </c>
      <c r="G349" s="191"/>
      <c r="H349" s="325" t="s">
        <v>1097</v>
      </c>
      <c r="I349" s="73" t="s">
        <v>1098</v>
      </c>
      <c r="J349" s="329"/>
      <c r="K349" s="329"/>
      <c r="L349" s="329"/>
      <c r="M349" s="329"/>
      <c r="N349" s="329"/>
      <c r="O349" s="115"/>
      <c r="P349" s="68" t="s">
        <v>190</v>
      </c>
      <c r="Q349" s="115"/>
      <c r="R349" s="326"/>
      <c r="S349" s="327" t="s">
        <v>890</v>
      </c>
      <c r="T349" s="327" t="s">
        <v>127</v>
      </c>
      <c r="U349" s="214">
        <v>126000</v>
      </c>
      <c r="V349" s="214">
        <v>111000</v>
      </c>
      <c r="W349" s="214">
        <v>15000</v>
      </c>
      <c r="X349" s="214">
        <v>0</v>
      </c>
      <c r="Y349" s="328" t="s">
        <v>136</v>
      </c>
      <c r="Z349" s="328" t="s">
        <v>1072</v>
      </c>
      <c r="AA349" s="246"/>
      <c r="AB349" s="209"/>
      <c r="AC349" s="234"/>
      <c r="AD349" s="115"/>
      <c r="AE349" s="462" t="s">
        <v>1236</v>
      </c>
    </row>
    <row r="350" spans="1:31" ht="60" customHeight="1" x14ac:dyDescent="0.2">
      <c r="A350" s="241">
        <v>138</v>
      </c>
      <c r="B350" s="114">
        <v>206</v>
      </c>
      <c r="C350" s="191" t="s">
        <v>1106</v>
      </c>
      <c r="D350" s="114" t="s">
        <v>1096</v>
      </c>
      <c r="E350" s="114">
        <v>6712090</v>
      </c>
      <c r="F350" s="31">
        <v>308</v>
      </c>
      <c r="G350" s="191"/>
      <c r="H350" s="325" t="s">
        <v>1099</v>
      </c>
      <c r="I350" s="121" t="s">
        <v>855</v>
      </c>
      <c r="J350" s="329"/>
      <c r="K350" s="329"/>
      <c r="L350" s="329"/>
      <c r="M350" s="329"/>
      <c r="N350" s="329"/>
      <c r="O350" s="115"/>
      <c r="P350" s="68" t="s">
        <v>190</v>
      </c>
      <c r="Q350" s="115"/>
      <c r="R350" s="326"/>
      <c r="S350" s="327" t="s">
        <v>1157</v>
      </c>
      <c r="T350" s="327" t="s">
        <v>127</v>
      </c>
      <c r="U350" s="214">
        <v>3000000</v>
      </c>
      <c r="V350" s="214"/>
      <c r="W350" s="214">
        <v>3000000</v>
      </c>
      <c r="X350" s="214">
        <v>0</v>
      </c>
      <c r="Y350" s="328" t="s">
        <v>136</v>
      </c>
      <c r="Z350" s="328" t="s">
        <v>1072</v>
      </c>
      <c r="AA350" s="246"/>
      <c r="AB350" s="209"/>
      <c r="AC350" s="234"/>
      <c r="AD350" s="115"/>
      <c r="AE350" s="462" t="s">
        <v>1236</v>
      </c>
    </row>
    <row r="351" spans="1:31" ht="107.25" customHeight="1" x14ac:dyDescent="0.2">
      <c r="A351" s="241">
        <v>139</v>
      </c>
      <c r="B351" s="114">
        <v>206</v>
      </c>
      <c r="C351" s="191" t="s">
        <v>1106</v>
      </c>
      <c r="D351" s="114" t="s">
        <v>1087</v>
      </c>
      <c r="E351" s="114">
        <v>6719090</v>
      </c>
      <c r="F351" s="31">
        <v>309</v>
      </c>
      <c r="G351" s="191"/>
      <c r="H351" s="325" t="s">
        <v>1100</v>
      </c>
      <c r="I351" s="73" t="s">
        <v>1089</v>
      </c>
      <c r="J351" s="329"/>
      <c r="K351" s="329"/>
      <c r="L351" s="329"/>
      <c r="M351" s="329"/>
      <c r="N351" s="329"/>
      <c r="O351" s="115"/>
      <c r="P351" s="68" t="s">
        <v>190</v>
      </c>
      <c r="Q351" s="115"/>
      <c r="R351" s="326"/>
      <c r="S351" s="327" t="s">
        <v>1158</v>
      </c>
      <c r="T351" s="327" t="s">
        <v>127</v>
      </c>
      <c r="U351" s="214">
        <v>1083517</v>
      </c>
      <c r="V351" s="214">
        <v>813517</v>
      </c>
      <c r="W351" s="214">
        <v>270000</v>
      </c>
      <c r="X351" s="214">
        <v>0</v>
      </c>
      <c r="Y351" s="328" t="s">
        <v>136</v>
      </c>
      <c r="Z351" s="328" t="s">
        <v>1090</v>
      </c>
      <c r="AA351" s="246"/>
      <c r="AB351" s="209"/>
      <c r="AC351" s="234"/>
      <c r="AD351" s="329"/>
      <c r="AE351" s="462" t="s">
        <v>1236</v>
      </c>
    </row>
    <row r="352" spans="1:31" ht="48" customHeight="1" x14ac:dyDescent="0.2">
      <c r="A352" s="241">
        <v>140</v>
      </c>
      <c r="B352" s="117">
        <v>206</v>
      </c>
      <c r="C352" s="137" t="s">
        <v>1106</v>
      </c>
      <c r="D352" s="117" t="s">
        <v>1087</v>
      </c>
      <c r="E352" s="117">
        <v>6719090</v>
      </c>
      <c r="F352" s="31">
        <v>310</v>
      </c>
      <c r="G352" s="137"/>
      <c r="H352" s="330" t="s">
        <v>1101</v>
      </c>
      <c r="I352" s="118" t="s">
        <v>467</v>
      </c>
      <c r="J352" s="331"/>
      <c r="K352" s="331"/>
      <c r="L352" s="331"/>
      <c r="M352" s="331"/>
      <c r="N352" s="331"/>
      <c r="O352" s="119"/>
      <c r="P352" s="68" t="s">
        <v>190</v>
      </c>
      <c r="Q352" s="119"/>
      <c r="R352" s="326"/>
      <c r="S352" s="327" t="s">
        <v>535</v>
      </c>
      <c r="T352" s="327" t="s">
        <v>141</v>
      </c>
      <c r="U352" s="306">
        <v>3500000</v>
      </c>
      <c r="V352" s="306">
        <v>2750000</v>
      </c>
      <c r="W352" s="306">
        <v>750000</v>
      </c>
      <c r="X352" s="306">
        <v>0</v>
      </c>
      <c r="Y352" s="307" t="s">
        <v>136</v>
      </c>
      <c r="Z352" s="307" t="s">
        <v>1072</v>
      </c>
      <c r="AA352" s="140"/>
      <c r="AB352" s="140"/>
      <c r="AC352" s="234"/>
      <c r="AD352" s="332"/>
      <c r="AE352" s="462" t="s">
        <v>1236</v>
      </c>
    </row>
    <row r="353" spans="1:32" ht="60" customHeight="1" x14ac:dyDescent="0.2">
      <c r="A353" s="241">
        <v>141</v>
      </c>
      <c r="B353" s="48">
        <v>206</v>
      </c>
      <c r="C353" s="48" t="s">
        <v>1106</v>
      </c>
      <c r="D353" s="48" t="s">
        <v>1087</v>
      </c>
      <c r="E353" s="48">
        <v>6719090</v>
      </c>
      <c r="F353" s="31">
        <v>311</v>
      </c>
      <c r="G353" s="48"/>
      <c r="H353" s="48" t="s">
        <v>1102</v>
      </c>
      <c r="I353" s="73" t="s">
        <v>1089</v>
      </c>
      <c r="J353" s="333"/>
      <c r="K353" s="333"/>
      <c r="L353" s="333"/>
      <c r="M353" s="333"/>
      <c r="N353" s="333"/>
      <c r="O353" s="47"/>
      <c r="P353" s="68" t="s">
        <v>190</v>
      </c>
      <c r="Q353" s="47"/>
      <c r="R353" s="326"/>
      <c r="S353" s="327" t="s">
        <v>856</v>
      </c>
      <c r="T353" s="327" t="s">
        <v>127</v>
      </c>
      <c r="U353" s="334">
        <v>2105085</v>
      </c>
      <c r="V353" s="334">
        <v>1565085</v>
      </c>
      <c r="W353" s="334">
        <v>540000</v>
      </c>
      <c r="X353" s="334">
        <v>0</v>
      </c>
      <c r="Y353" s="328" t="s">
        <v>136</v>
      </c>
      <c r="Z353" s="54" t="s">
        <v>1090</v>
      </c>
      <c r="AA353" s="124"/>
      <c r="AB353" s="124"/>
      <c r="AC353" s="234"/>
      <c r="AD353" s="333"/>
      <c r="AE353" s="462" t="s">
        <v>1236</v>
      </c>
    </row>
    <row r="354" spans="1:32" ht="77.25" customHeight="1" x14ac:dyDescent="0.2">
      <c r="A354" s="241">
        <v>142</v>
      </c>
      <c r="B354" s="48">
        <v>206</v>
      </c>
      <c r="C354" s="48" t="s">
        <v>1106</v>
      </c>
      <c r="D354" s="48" t="s">
        <v>1103</v>
      </c>
      <c r="E354" s="48">
        <v>7411011</v>
      </c>
      <c r="F354" s="31">
        <v>312</v>
      </c>
      <c r="G354" s="48"/>
      <c r="H354" s="48" t="s">
        <v>1104</v>
      </c>
      <c r="I354" s="73" t="s">
        <v>1105</v>
      </c>
      <c r="J354" s="333"/>
      <c r="K354" s="333"/>
      <c r="L354" s="333"/>
      <c r="M354" s="333"/>
      <c r="N354" s="333"/>
      <c r="O354" s="47"/>
      <c r="P354" s="68" t="s">
        <v>190</v>
      </c>
      <c r="Q354" s="120"/>
      <c r="R354" s="326"/>
      <c r="S354" s="327" t="s">
        <v>633</v>
      </c>
      <c r="T354" s="327" t="s">
        <v>127</v>
      </c>
      <c r="U354" s="334">
        <v>800000</v>
      </c>
      <c r="V354" s="334">
        <v>800000</v>
      </c>
      <c r="W354" s="334">
        <v>0</v>
      </c>
      <c r="X354" s="334">
        <v>0</v>
      </c>
      <c r="Y354" s="54" t="s">
        <v>136</v>
      </c>
      <c r="Z354" s="54" t="s">
        <v>1072</v>
      </c>
      <c r="AA354" s="124"/>
      <c r="AB354" s="124"/>
      <c r="AC354" s="234"/>
      <c r="AD354" s="333"/>
      <c r="AE354" s="462" t="s">
        <v>1236</v>
      </c>
    </row>
    <row r="355" spans="1:32" s="130" customFormat="1" ht="60.75" customHeight="1" x14ac:dyDescent="0.2">
      <c r="A355" s="241">
        <v>143</v>
      </c>
      <c r="B355" s="32" t="s">
        <v>351</v>
      </c>
      <c r="C355" s="32" t="s">
        <v>867</v>
      </c>
      <c r="D355" s="32" t="s">
        <v>375</v>
      </c>
      <c r="E355" s="32" t="s">
        <v>376</v>
      </c>
      <c r="F355" s="31">
        <v>313</v>
      </c>
      <c r="G355" s="32"/>
      <c r="H355" s="32" t="s">
        <v>378</v>
      </c>
      <c r="I355" s="32" t="s">
        <v>1176</v>
      </c>
      <c r="J355" s="31"/>
      <c r="K355" s="31"/>
      <c r="L355" s="34"/>
      <c r="M355" s="47"/>
      <c r="N355" s="47"/>
      <c r="O355" s="32"/>
      <c r="P355" s="68" t="s">
        <v>190</v>
      </c>
      <c r="Q355" s="31"/>
      <c r="R355" s="61"/>
      <c r="S355" s="61" t="s">
        <v>568</v>
      </c>
      <c r="T355" s="61" t="s">
        <v>141</v>
      </c>
      <c r="U355" s="37">
        <f>V355+W355</f>
        <v>74152542.37220338</v>
      </c>
      <c r="V355" s="37">
        <v>51271186.439999998</v>
      </c>
      <c r="W355" s="37">
        <f>9000000/1.18*3</f>
        <v>22881355.93220339</v>
      </c>
      <c r="X355" s="37">
        <v>0</v>
      </c>
      <c r="Y355" s="32" t="s">
        <v>130</v>
      </c>
      <c r="Z355" s="32" t="s">
        <v>379</v>
      </c>
      <c r="AA355" s="33" t="s">
        <v>133</v>
      </c>
      <c r="AB355" s="33" t="s">
        <v>133</v>
      </c>
      <c r="AC355" s="234"/>
      <c r="AD355" s="37"/>
      <c r="AE355" s="462" t="s">
        <v>1236</v>
      </c>
    </row>
    <row r="356" spans="1:32" s="30" customFormat="1" ht="38.25" customHeight="1" x14ac:dyDescent="0.2">
      <c r="A356" s="241">
        <v>144</v>
      </c>
      <c r="B356" s="238">
        <v>212</v>
      </c>
      <c r="C356" s="160" t="s">
        <v>1175</v>
      </c>
      <c r="D356" s="100" t="s">
        <v>181</v>
      </c>
      <c r="E356" s="100">
        <v>7414090</v>
      </c>
      <c r="F356" s="32">
        <v>14015</v>
      </c>
      <c r="G356" s="316" t="s">
        <v>1189</v>
      </c>
      <c r="H356" s="316" t="s">
        <v>1190</v>
      </c>
      <c r="I356" s="32" t="s">
        <v>1191</v>
      </c>
      <c r="J356" s="161"/>
      <c r="K356" s="162"/>
      <c r="L356" s="32"/>
      <c r="M356" s="162"/>
      <c r="N356" s="162"/>
      <c r="O356" s="163"/>
      <c r="P356" s="68" t="s">
        <v>190</v>
      </c>
      <c r="Q356" s="163"/>
      <c r="R356" s="164"/>
      <c r="S356" s="79" t="s">
        <v>1199</v>
      </c>
      <c r="T356" s="79" t="s">
        <v>127</v>
      </c>
      <c r="U356" s="81">
        <f>V356+W356</f>
        <v>112865984</v>
      </c>
      <c r="V356" s="81">
        <f>37932992+37000000</f>
        <v>74932992</v>
      </c>
      <c r="W356" s="81">
        <v>37932992</v>
      </c>
      <c r="X356" s="81">
        <v>0</v>
      </c>
      <c r="Y356" s="132" t="s">
        <v>136</v>
      </c>
      <c r="Z356" s="132" t="s">
        <v>125</v>
      </c>
      <c r="AA356" s="149"/>
      <c r="AB356" s="149"/>
      <c r="AC356" s="234"/>
      <c r="AD356" s="165"/>
      <c r="AE356" s="462" t="s">
        <v>1236</v>
      </c>
      <c r="AF356" s="167"/>
    </row>
    <row r="357" spans="1:32" s="30" customFormat="1" ht="38.25" customHeight="1" x14ac:dyDescent="0.2">
      <c r="A357" s="241">
        <v>145</v>
      </c>
      <c r="B357" s="137"/>
      <c r="C357" s="137" t="s">
        <v>1202</v>
      </c>
      <c r="D357" s="187" t="s">
        <v>460</v>
      </c>
      <c r="E357" s="187" t="s">
        <v>460</v>
      </c>
      <c r="F357" s="31">
        <v>314</v>
      </c>
      <c r="G357" s="137"/>
      <c r="H357" s="335" t="s">
        <v>1200</v>
      </c>
      <c r="I357" s="188" t="s">
        <v>1201</v>
      </c>
      <c r="J357" s="336"/>
      <c r="K357" s="336"/>
      <c r="L357" s="337"/>
      <c r="M357" s="119"/>
      <c r="N357" s="119"/>
      <c r="O357" s="119"/>
      <c r="P357" s="68" t="s">
        <v>190</v>
      </c>
      <c r="Q357" s="119"/>
      <c r="R357" s="338"/>
      <c r="S357" s="339" t="s">
        <v>1203</v>
      </c>
      <c r="T357" s="340" t="s">
        <v>127</v>
      </c>
      <c r="U357" s="81">
        <v>72820500</v>
      </c>
      <c r="V357" s="81">
        <f>U357-W357</f>
        <v>58190500</v>
      </c>
      <c r="W357" s="81">
        <v>14630000</v>
      </c>
      <c r="X357" s="341">
        <v>0</v>
      </c>
      <c r="Y357" s="342" t="s">
        <v>860</v>
      </c>
      <c r="Z357" s="342" t="s">
        <v>1204</v>
      </c>
      <c r="AA357" s="343"/>
      <c r="AB357" s="343"/>
      <c r="AC357" s="234"/>
      <c r="AD357" s="189"/>
      <c r="AE357" s="462" t="s">
        <v>1236</v>
      </c>
      <c r="AF357" s="167"/>
    </row>
    <row r="358" spans="1:32" s="176" customFormat="1" ht="24" customHeight="1" x14ac:dyDescent="0.2">
      <c r="A358" s="425" t="s">
        <v>1065</v>
      </c>
      <c r="B358" s="171"/>
      <c r="C358" s="171"/>
      <c r="D358" s="190"/>
      <c r="E358" s="190"/>
      <c r="F358" s="171"/>
      <c r="G358" s="171"/>
      <c r="H358" s="426"/>
      <c r="I358" s="171"/>
      <c r="J358" s="410"/>
      <c r="K358" s="410"/>
      <c r="L358" s="404"/>
      <c r="M358" s="197"/>
      <c r="N358" s="197"/>
      <c r="O358" s="197"/>
      <c r="P358" s="197"/>
      <c r="Q358" s="197"/>
      <c r="R358" s="427"/>
      <c r="S358" s="428"/>
      <c r="T358" s="429"/>
      <c r="U358" s="81">
        <f>SUM(U213:U357)</f>
        <v>7176070967.2426414</v>
      </c>
      <c r="V358" s="81">
        <f>SUM(V213:V357)</f>
        <v>1730628036.7652712</v>
      </c>
      <c r="W358" s="81">
        <f>SUM(W213:W357)</f>
        <v>2187111435.9593296</v>
      </c>
      <c r="X358" s="81">
        <f>SUM(X213:X357)</f>
        <v>3258331494.5147238</v>
      </c>
      <c r="Y358" s="430"/>
      <c r="Z358" s="430"/>
      <c r="AA358" s="431"/>
      <c r="AB358" s="431"/>
      <c r="AC358" s="234"/>
      <c r="AD358" s="175"/>
      <c r="AE358" s="166"/>
      <c r="AF358" s="167"/>
    </row>
    <row r="361" spans="1:32" x14ac:dyDescent="0.2">
      <c r="V361" s="247"/>
    </row>
  </sheetData>
  <autoFilter ref="A23:AD358"/>
  <sortState ref="A27:AD203">
    <sortCondition ref="R27:R203"/>
  </sortState>
  <mergeCells count="52">
    <mergeCell ref="A207:T207"/>
    <mergeCell ref="Y207:AD207"/>
    <mergeCell ref="M21:N21"/>
    <mergeCell ref="A21:A22"/>
    <mergeCell ref="U21:U22"/>
    <mergeCell ref="V21:X21"/>
    <mergeCell ref="Y21:Y22"/>
    <mergeCell ref="G21:G22"/>
    <mergeCell ref="E21:E22"/>
    <mergeCell ref="R21:R22"/>
    <mergeCell ref="Z21:Z22"/>
    <mergeCell ref="O21:O22"/>
    <mergeCell ref="P21:P22"/>
    <mergeCell ref="Q21:Q22"/>
    <mergeCell ref="S21:S22"/>
    <mergeCell ref="T21:T22"/>
    <mergeCell ref="A211:T211"/>
    <mergeCell ref="Y211:AD211"/>
    <mergeCell ref="A208:T208"/>
    <mergeCell ref="Y208:AD208"/>
    <mergeCell ref="A209:T209"/>
    <mergeCell ref="Y209:AD209"/>
    <mergeCell ref="A210:T210"/>
    <mergeCell ref="Y210:AD210"/>
    <mergeCell ref="AA21:AA22"/>
    <mergeCell ref="A3:AD3"/>
    <mergeCell ref="X5:AC5"/>
    <mergeCell ref="X7:AC7"/>
    <mergeCell ref="X8:AC8"/>
    <mergeCell ref="X9:AC9"/>
    <mergeCell ref="X6:AC6"/>
    <mergeCell ref="A10:AD10"/>
    <mergeCell ref="AB21:AB22"/>
    <mergeCell ref="AC21:AC22"/>
    <mergeCell ref="AD21:AD22"/>
    <mergeCell ref="L21:L22"/>
    <mergeCell ref="F21:F22"/>
    <mergeCell ref="H21:H22"/>
    <mergeCell ref="A11:H11"/>
    <mergeCell ref="A12:H12"/>
    <mergeCell ref="I21:I22"/>
    <mergeCell ref="J21:K21"/>
    <mergeCell ref="B21:B22"/>
    <mergeCell ref="C21:C22"/>
    <mergeCell ref="D21:D22"/>
    <mergeCell ref="A18:H18"/>
    <mergeCell ref="A19:H19"/>
    <mergeCell ref="A13:H13"/>
    <mergeCell ref="A14:H14"/>
    <mergeCell ref="A15:H15"/>
    <mergeCell ref="A16:H16"/>
    <mergeCell ref="A17:H17"/>
  </mergeCells>
  <pageMargins left="1" right="1" top="1" bottom="1" header="0.5" footer="0.5"/>
  <pageSetup paperSize="8"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67"/>
  <sheetViews>
    <sheetView view="pageLayout" zoomScale="85" zoomScaleNormal="70" zoomScaleSheetLayoutView="120" zoomScalePageLayoutView="85" workbookViewId="0">
      <selection activeCell="B11" sqref="B11:O11"/>
    </sheetView>
  </sheetViews>
  <sheetFormatPr defaultColWidth="50.140625" defaultRowHeight="15" x14ac:dyDescent="0.2"/>
  <cols>
    <col min="1" max="1" width="8.7109375" style="2" customWidth="1"/>
    <col min="2" max="2" width="8.5703125" style="2" customWidth="1"/>
    <col min="3" max="3" width="8.5703125" style="4" customWidth="1"/>
    <col min="4" max="14" width="8.5703125" style="2" customWidth="1"/>
    <col min="15" max="15" width="37.140625" style="2" customWidth="1"/>
    <col min="16" max="16" width="68" style="2" hidden="1" customWidth="1"/>
    <col min="17" max="16384" width="50.140625" style="2"/>
  </cols>
  <sheetData>
    <row r="1" spans="1:16" s="540" customFormat="1" ht="15.75" customHeight="1" x14ac:dyDescent="0.2"/>
    <row r="2" spans="1:16" s="21" customFormat="1" ht="15.75" customHeight="1" x14ac:dyDescent="0.2"/>
    <row r="3" spans="1:16" s="12" customFormat="1" ht="15.75" customHeight="1" x14ac:dyDescent="0.2">
      <c r="A3" s="541" t="s">
        <v>110</v>
      </c>
      <c r="B3" s="541"/>
      <c r="C3" s="541"/>
      <c r="D3" s="541"/>
      <c r="E3" s="541"/>
      <c r="F3" s="541"/>
      <c r="G3" s="541"/>
      <c r="H3" s="541"/>
      <c r="I3" s="541"/>
      <c r="J3" s="541"/>
      <c r="K3" s="541"/>
      <c r="L3" s="541"/>
      <c r="M3" s="541"/>
      <c r="N3" s="541"/>
      <c r="O3" s="541"/>
      <c r="P3" s="541"/>
    </row>
    <row r="4" spans="1:16" s="12" customFormat="1" ht="15.75" customHeight="1" x14ac:dyDescent="0.2">
      <c r="I4" s="20"/>
      <c r="J4" s="20"/>
      <c r="K4" s="20"/>
      <c r="L4" s="20"/>
      <c r="M4" s="20"/>
      <c r="N4" s="20"/>
      <c r="O4" s="20"/>
    </row>
    <row r="5" spans="1:16" s="12" customFormat="1" ht="23.25" customHeight="1" x14ac:dyDescent="0.2">
      <c r="A5" s="541" t="s">
        <v>109</v>
      </c>
      <c r="B5" s="541"/>
      <c r="C5" s="541"/>
      <c r="D5" s="541"/>
      <c r="E5" s="541"/>
      <c r="F5" s="541"/>
      <c r="G5" s="541"/>
      <c r="H5" s="541"/>
      <c r="I5" s="541"/>
      <c r="J5" s="541"/>
      <c r="K5" s="541"/>
      <c r="L5" s="541"/>
      <c r="M5" s="541"/>
      <c r="N5" s="541"/>
      <c r="O5" s="541"/>
    </row>
    <row r="6" spans="1:16" s="12" customFormat="1" ht="24.75" customHeight="1" x14ac:dyDescent="0.2">
      <c r="A6" s="22" t="s">
        <v>108</v>
      </c>
      <c r="B6" s="539" t="s">
        <v>107</v>
      </c>
      <c r="C6" s="539"/>
      <c r="D6" s="539"/>
      <c r="E6" s="539"/>
      <c r="F6" s="539"/>
      <c r="G6" s="539"/>
      <c r="H6" s="539"/>
      <c r="I6" s="539"/>
      <c r="J6" s="539"/>
      <c r="K6" s="539"/>
      <c r="L6" s="539"/>
      <c r="M6" s="539"/>
      <c r="N6" s="539"/>
      <c r="O6" s="539"/>
      <c r="P6" s="17"/>
    </row>
    <row r="7" spans="1:16" s="12" customFormat="1" ht="24" customHeight="1" x14ac:dyDescent="0.2">
      <c r="A7" s="14" t="s">
        <v>106</v>
      </c>
      <c r="B7" s="539" t="s">
        <v>111</v>
      </c>
      <c r="C7" s="539"/>
      <c r="D7" s="539"/>
      <c r="E7" s="539"/>
      <c r="F7" s="539"/>
      <c r="G7" s="539"/>
      <c r="H7" s="539"/>
      <c r="I7" s="539"/>
      <c r="J7" s="539"/>
      <c r="K7" s="539"/>
      <c r="L7" s="539"/>
      <c r="M7" s="539"/>
      <c r="N7" s="539"/>
      <c r="O7" s="539"/>
      <c r="P7" s="17"/>
    </row>
    <row r="8" spans="1:16" s="12" customFormat="1" ht="23.25" customHeight="1" x14ac:dyDescent="0.2">
      <c r="A8" s="14" t="s">
        <v>105</v>
      </c>
      <c r="B8" s="539" t="s">
        <v>104</v>
      </c>
      <c r="C8" s="539"/>
      <c r="D8" s="539"/>
      <c r="E8" s="539"/>
      <c r="F8" s="539"/>
      <c r="G8" s="539"/>
      <c r="H8" s="539"/>
      <c r="I8" s="539"/>
      <c r="J8" s="539"/>
      <c r="K8" s="539"/>
      <c r="L8" s="539"/>
      <c r="M8" s="539"/>
      <c r="N8" s="539"/>
      <c r="O8" s="539"/>
      <c r="P8" s="17"/>
    </row>
    <row r="9" spans="1:16" s="12" customFormat="1" ht="30" customHeight="1" x14ac:dyDescent="0.2">
      <c r="A9" s="13" t="s">
        <v>103</v>
      </c>
      <c r="B9" s="539" t="s">
        <v>112</v>
      </c>
      <c r="C9" s="539"/>
      <c r="D9" s="539"/>
      <c r="E9" s="539"/>
      <c r="F9" s="539"/>
      <c r="G9" s="539"/>
      <c r="H9" s="539"/>
      <c r="I9" s="539"/>
      <c r="J9" s="539"/>
      <c r="K9" s="539"/>
      <c r="L9" s="539"/>
      <c r="M9" s="539"/>
      <c r="N9" s="539"/>
      <c r="O9" s="539"/>
      <c r="P9" s="17"/>
    </row>
    <row r="10" spans="1:16" s="12" customFormat="1" ht="31.5" customHeight="1" x14ac:dyDescent="0.2">
      <c r="A10" s="13" t="s">
        <v>102</v>
      </c>
      <c r="B10" s="539" t="s">
        <v>101</v>
      </c>
      <c r="C10" s="539"/>
      <c r="D10" s="539"/>
      <c r="E10" s="539"/>
      <c r="F10" s="539"/>
      <c r="G10" s="539"/>
      <c r="H10" s="539"/>
      <c r="I10" s="539"/>
      <c r="J10" s="539"/>
      <c r="K10" s="539"/>
      <c r="L10" s="539"/>
      <c r="M10" s="539"/>
      <c r="N10" s="539"/>
      <c r="O10" s="539"/>
      <c r="P10" s="17"/>
    </row>
    <row r="11" spans="1:16" s="12" customFormat="1" ht="33.75" customHeight="1" x14ac:dyDescent="0.2">
      <c r="A11" s="13" t="s">
        <v>100</v>
      </c>
      <c r="B11" s="539" t="s">
        <v>99</v>
      </c>
      <c r="C11" s="539"/>
      <c r="D11" s="539"/>
      <c r="E11" s="539"/>
      <c r="F11" s="539"/>
      <c r="G11" s="539"/>
      <c r="H11" s="539"/>
      <c r="I11" s="539"/>
      <c r="J11" s="539"/>
      <c r="K11" s="539"/>
      <c r="L11" s="539"/>
      <c r="M11" s="539"/>
      <c r="N11" s="539"/>
      <c r="O11" s="539"/>
      <c r="P11" s="17"/>
    </row>
    <row r="12" spans="1:16" s="12" customFormat="1" ht="22.5" customHeight="1" x14ac:dyDescent="0.2">
      <c r="A12" s="13" t="s">
        <v>98</v>
      </c>
      <c r="B12" s="539" t="s">
        <v>97</v>
      </c>
      <c r="C12" s="539"/>
      <c r="D12" s="539"/>
      <c r="E12" s="539"/>
      <c r="F12" s="539"/>
      <c r="G12" s="539"/>
      <c r="H12" s="539"/>
      <c r="I12" s="539"/>
      <c r="J12" s="539"/>
      <c r="K12" s="539"/>
      <c r="L12" s="539"/>
      <c r="M12" s="539"/>
      <c r="N12" s="539"/>
      <c r="O12" s="539"/>
      <c r="P12" s="17"/>
    </row>
    <row r="13" spans="1:16" s="12" customFormat="1" ht="78.75" customHeight="1" x14ac:dyDescent="0.2">
      <c r="A13" s="13" t="s">
        <v>96</v>
      </c>
      <c r="B13" s="539" t="s">
        <v>113</v>
      </c>
      <c r="C13" s="539"/>
      <c r="D13" s="539"/>
      <c r="E13" s="539"/>
      <c r="F13" s="539"/>
      <c r="G13" s="539"/>
      <c r="H13" s="539"/>
      <c r="I13" s="539"/>
      <c r="J13" s="539"/>
      <c r="K13" s="539"/>
      <c r="L13" s="539"/>
      <c r="M13" s="539"/>
      <c r="N13" s="539"/>
      <c r="O13" s="539"/>
      <c r="P13" s="17"/>
    </row>
    <row r="14" spans="1:16" s="12" customFormat="1" ht="15.75" customHeight="1" x14ac:dyDescent="0.2">
      <c r="A14" s="13"/>
      <c r="B14" s="17">
        <v>1</v>
      </c>
      <c r="C14" s="539" t="s">
        <v>87</v>
      </c>
      <c r="D14" s="539"/>
      <c r="E14" s="539"/>
      <c r="F14" s="539"/>
      <c r="G14" s="539"/>
      <c r="H14" s="539"/>
      <c r="I14" s="539"/>
      <c r="J14" s="539"/>
      <c r="K14" s="539"/>
      <c r="L14" s="539"/>
      <c r="M14" s="539"/>
      <c r="N14" s="539"/>
      <c r="O14" s="539"/>
      <c r="P14" s="17"/>
    </row>
    <row r="15" spans="1:16" s="12" customFormat="1" ht="15.75" customHeight="1" x14ac:dyDescent="0.2">
      <c r="A15" s="13"/>
      <c r="B15" s="18" t="s">
        <v>95</v>
      </c>
      <c r="C15" s="539" t="s">
        <v>92</v>
      </c>
      <c r="D15" s="539"/>
      <c r="E15" s="539"/>
      <c r="F15" s="539"/>
      <c r="G15" s="539"/>
      <c r="H15" s="539"/>
      <c r="I15" s="539"/>
      <c r="J15" s="539"/>
      <c r="K15" s="539"/>
      <c r="L15" s="539"/>
      <c r="M15" s="539"/>
      <c r="N15" s="539"/>
      <c r="O15" s="539"/>
      <c r="P15" s="17"/>
    </row>
    <row r="16" spans="1:16" s="12" customFormat="1" ht="15.75" customHeight="1" x14ac:dyDescent="0.2">
      <c r="A16" s="13"/>
      <c r="B16" s="17">
        <v>7</v>
      </c>
      <c r="C16" s="539" t="s">
        <v>94</v>
      </c>
      <c r="D16" s="539"/>
      <c r="E16" s="539"/>
      <c r="F16" s="539"/>
      <c r="G16" s="539"/>
      <c r="H16" s="539"/>
      <c r="I16" s="539"/>
      <c r="J16" s="539"/>
      <c r="K16" s="539"/>
      <c r="L16" s="539"/>
      <c r="M16" s="539"/>
      <c r="N16" s="539"/>
      <c r="O16" s="539"/>
      <c r="P16" s="17"/>
    </row>
    <row r="17" spans="1:16" s="12" customFormat="1" ht="15.75" customHeight="1" x14ac:dyDescent="0.2">
      <c r="A17" s="13"/>
      <c r="B17" s="18">
        <v>8</v>
      </c>
      <c r="C17" s="539" t="s">
        <v>87</v>
      </c>
      <c r="D17" s="539"/>
      <c r="E17" s="539"/>
      <c r="F17" s="539"/>
      <c r="G17" s="539"/>
      <c r="H17" s="539"/>
      <c r="I17" s="539"/>
      <c r="J17" s="539"/>
      <c r="K17" s="539"/>
      <c r="L17" s="539"/>
      <c r="M17" s="539"/>
      <c r="N17" s="539"/>
      <c r="O17" s="539"/>
      <c r="P17" s="539"/>
    </row>
    <row r="18" spans="1:16" s="12" customFormat="1" ht="15.75" customHeight="1" x14ac:dyDescent="0.2">
      <c r="A18" s="19"/>
      <c r="B18" s="18" t="s">
        <v>93</v>
      </c>
      <c r="C18" s="539" t="s">
        <v>92</v>
      </c>
      <c r="D18" s="539"/>
      <c r="E18" s="539"/>
      <c r="F18" s="539"/>
      <c r="G18" s="539"/>
      <c r="H18" s="539"/>
      <c r="I18" s="539"/>
      <c r="J18" s="539"/>
      <c r="K18" s="539"/>
      <c r="L18" s="539"/>
      <c r="M18" s="539"/>
      <c r="N18" s="539"/>
      <c r="O18" s="539"/>
      <c r="P18" s="17"/>
    </row>
    <row r="19" spans="1:16" s="12" customFormat="1" ht="30.75" customHeight="1" x14ac:dyDescent="0.2">
      <c r="A19" s="13"/>
      <c r="B19" s="17">
        <v>16</v>
      </c>
      <c r="C19" s="539" t="s">
        <v>91</v>
      </c>
      <c r="D19" s="539"/>
      <c r="E19" s="539"/>
      <c r="F19" s="539"/>
      <c r="G19" s="539"/>
      <c r="H19" s="539"/>
      <c r="I19" s="539"/>
      <c r="J19" s="539"/>
      <c r="K19" s="539"/>
      <c r="L19" s="539"/>
      <c r="M19" s="539"/>
      <c r="N19" s="539"/>
      <c r="O19" s="539"/>
      <c r="P19" s="17"/>
    </row>
    <row r="20" spans="1:16" s="12" customFormat="1" ht="15.75" customHeight="1" x14ac:dyDescent="0.2">
      <c r="A20" s="13"/>
      <c r="B20" s="17" t="s">
        <v>90</v>
      </c>
      <c r="C20" s="539" t="s">
        <v>89</v>
      </c>
      <c r="D20" s="539"/>
      <c r="E20" s="539"/>
      <c r="F20" s="539"/>
      <c r="G20" s="539"/>
      <c r="H20" s="539"/>
      <c r="I20" s="539"/>
      <c r="J20" s="539"/>
      <c r="K20" s="539"/>
      <c r="L20" s="539"/>
      <c r="M20" s="539"/>
      <c r="N20" s="539"/>
      <c r="O20" s="539"/>
      <c r="P20" s="17"/>
    </row>
    <row r="21" spans="1:16" s="12" customFormat="1" ht="15.75" customHeight="1" x14ac:dyDescent="0.2">
      <c r="A21" s="13"/>
      <c r="B21" s="17" t="s">
        <v>88</v>
      </c>
      <c r="C21" s="539" t="s">
        <v>87</v>
      </c>
      <c r="D21" s="539"/>
      <c r="E21" s="539"/>
      <c r="F21" s="539"/>
      <c r="G21" s="539"/>
      <c r="H21" s="539"/>
      <c r="I21" s="539"/>
      <c r="J21" s="539"/>
      <c r="K21" s="539"/>
      <c r="L21" s="539"/>
      <c r="M21" s="539"/>
      <c r="N21" s="539"/>
      <c r="O21" s="539"/>
      <c r="P21" s="17"/>
    </row>
    <row r="22" spans="1:16" s="12" customFormat="1" ht="15.75" customHeight="1" x14ac:dyDescent="0.2">
      <c r="A22" s="13"/>
      <c r="B22" s="17" t="s">
        <v>86</v>
      </c>
      <c r="C22" s="539" t="s">
        <v>85</v>
      </c>
      <c r="D22" s="539"/>
      <c r="E22" s="539"/>
      <c r="F22" s="539"/>
      <c r="G22" s="539"/>
      <c r="H22" s="539"/>
      <c r="I22" s="539"/>
      <c r="J22" s="539"/>
      <c r="K22" s="539"/>
      <c r="L22" s="539"/>
      <c r="M22" s="539"/>
      <c r="N22" s="539"/>
      <c r="O22" s="539"/>
      <c r="P22" s="17"/>
    </row>
    <row r="23" spans="1:16" s="12" customFormat="1" ht="75.75" customHeight="1" x14ac:dyDescent="0.2">
      <c r="A23" s="15" t="s">
        <v>84</v>
      </c>
      <c r="B23" s="561" t="s">
        <v>83</v>
      </c>
      <c r="C23" s="561"/>
      <c r="D23" s="561"/>
      <c r="E23" s="561"/>
      <c r="F23" s="561"/>
      <c r="G23" s="561"/>
      <c r="H23" s="561"/>
      <c r="I23" s="561"/>
      <c r="J23" s="561"/>
      <c r="K23" s="561"/>
      <c r="L23" s="561"/>
      <c r="M23" s="561"/>
      <c r="N23" s="561"/>
      <c r="O23" s="561"/>
      <c r="P23" s="561"/>
    </row>
    <row r="24" spans="1:16" s="12" customFormat="1" ht="32.25" customHeight="1" x14ac:dyDescent="0.2">
      <c r="A24" s="15" t="s">
        <v>82</v>
      </c>
      <c r="B24" s="561" t="s">
        <v>114</v>
      </c>
      <c r="C24" s="561"/>
      <c r="D24" s="561"/>
      <c r="E24" s="561"/>
      <c r="F24" s="561"/>
      <c r="G24" s="561"/>
      <c r="H24" s="561"/>
      <c r="I24" s="561"/>
      <c r="J24" s="561"/>
      <c r="K24" s="561"/>
      <c r="L24" s="561"/>
      <c r="M24" s="561"/>
      <c r="N24" s="561"/>
      <c r="O24" s="561"/>
      <c r="P24" s="16"/>
    </row>
    <row r="25" spans="1:16" s="12" customFormat="1" ht="20.25" customHeight="1" x14ac:dyDescent="0.2">
      <c r="A25" s="15"/>
      <c r="B25" s="14"/>
      <c r="C25" s="14"/>
      <c r="D25" s="14"/>
      <c r="E25" s="14"/>
      <c r="F25" s="14"/>
      <c r="G25" s="14"/>
      <c r="H25" s="14"/>
      <c r="I25" s="14"/>
      <c r="J25" s="14"/>
      <c r="K25" s="14"/>
      <c r="L25" s="14"/>
      <c r="M25" s="14"/>
      <c r="N25" s="14"/>
      <c r="O25" s="14"/>
      <c r="P25" s="13"/>
    </row>
    <row r="26" spans="1:16" ht="15.75" customHeight="1" x14ac:dyDescent="0.2">
      <c r="A26" s="550" t="s">
        <v>81</v>
      </c>
      <c r="B26" s="550"/>
      <c r="C26" s="550"/>
      <c r="D26" s="550"/>
      <c r="E26" s="550"/>
      <c r="F26" s="550"/>
      <c r="G26" s="550"/>
      <c r="H26" s="550"/>
      <c r="I26" s="550"/>
      <c r="J26" s="550"/>
      <c r="K26" s="550"/>
      <c r="L26" s="550"/>
      <c r="M26" s="550"/>
      <c r="N26" s="550"/>
      <c r="O26" s="550"/>
      <c r="P26" s="11"/>
    </row>
    <row r="27" spans="1:16" ht="15.75" customHeight="1" x14ac:dyDescent="0.2"/>
    <row r="28" spans="1:16" ht="15.75" customHeight="1" x14ac:dyDescent="0.2">
      <c r="A28" s="551" t="s">
        <v>5</v>
      </c>
      <c r="B28" s="552" t="s">
        <v>80</v>
      </c>
      <c r="C28" s="555" t="s">
        <v>80</v>
      </c>
      <c r="D28" s="556"/>
      <c r="E28" s="556"/>
      <c r="F28" s="556"/>
      <c r="G28" s="556"/>
      <c r="H28" s="551" t="s">
        <v>4</v>
      </c>
      <c r="I28" s="559"/>
      <c r="J28" s="559"/>
      <c r="K28" s="559"/>
      <c r="L28" s="559"/>
      <c r="M28" s="559"/>
      <c r="N28" s="559"/>
      <c r="O28" s="552"/>
    </row>
    <row r="29" spans="1:16" ht="15.75" customHeight="1" x14ac:dyDescent="0.2">
      <c r="A29" s="553" t="s">
        <v>5</v>
      </c>
      <c r="B29" s="554" t="s">
        <v>80</v>
      </c>
      <c r="C29" s="557"/>
      <c r="D29" s="558"/>
      <c r="E29" s="558"/>
      <c r="F29" s="558"/>
      <c r="G29" s="558"/>
      <c r="H29" s="553"/>
      <c r="I29" s="560"/>
      <c r="J29" s="560"/>
      <c r="K29" s="560"/>
      <c r="L29" s="560"/>
      <c r="M29" s="560"/>
      <c r="N29" s="560"/>
      <c r="O29" s="554"/>
    </row>
    <row r="30" spans="1:16" ht="20.25" customHeight="1" x14ac:dyDescent="0.2">
      <c r="A30" s="542">
        <v>1</v>
      </c>
      <c r="B30" s="543">
        <v>1</v>
      </c>
      <c r="C30" s="562" t="s">
        <v>44</v>
      </c>
      <c r="D30" s="563" t="s">
        <v>44</v>
      </c>
      <c r="E30" s="563" t="s">
        <v>44</v>
      </c>
      <c r="F30" s="563" t="s">
        <v>44</v>
      </c>
      <c r="G30" s="564" t="s">
        <v>44</v>
      </c>
      <c r="H30" s="565" t="s">
        <v>79</v>
      </c>
      <c r="I30" s="566"/>
      <c r="J30" s="566"/>
      <c r="K30" s="566"/>
      <c r="L30" s="566"/>
      <c r="M30" s="566"/>
      <c r="N30" s="566"/>
      <c r="O30" s="567"/>
    </row>
    <row r="31" spans="1:16" ht="33" customHeight="1" x14ac:dyDescent="0.2">
      <c r="A31" s="542">
        <v>2</v>
      </c>
      <c r="B31" s="543">
        <v>2</v>
      </c>
      <c r="C31" s="562" t="s">
        <v>43</v>
      </c>
      <c r="D31" s="563" t="s">
        <v>42</v>
      </c>
      <c r="E31" s="563" t="s">
        <v>42</v>
      </c>
      <c r="F31" s="563" t="s">
        <v>42</v>
      </c>
      <c r="G31" s="564" t="s">
        <v>42</v>
      </c>
      <c r="H31" s="547" t="s">
        <v>78</v>
      </c>
      <c r="I31" s="548"/>
      <c r="J31" s="548"/>
      <c r="K31" s="548"/>
      <c r="L31" s="548"/>
      <c r="M31" s="548"/>
      <c r="N31" s="548"/>
      <c r="O31" s="549"/>
      <c r="P31" s="4"/>
    </row>
    <row r="32" spans="1:16" ht="33" customHeight="1" x14ac:dyDescent="0.2">
      <c r="A32" s="542">
        <v>3</v>
      </c>
      <c r="B32" s="543">
        <v>3</v>
      </c>
      <c r="C32" s="562" t="s">
        <v>42</v>
      </c>
      <c r="D32" s="563" t="s">
        <v>42</v>
      </c>
      <c r="E32" s="563" t="s">
        <v>42</v>
      </c>
      <c r="F32" s="563" t="s">
        <v>42</v>
      </c>
      <c r="G32" s="564" t="s">
        <v>42</v>
      </c>
      <c r="H32" s="547" t="s">
        <v>77</v>
      </c>
      <c r="I32" s="548"/>
      <c r="J32" s="548"/>
      <c r="K32" s="548"/>
      <c r="L32" s="548"/>
      <c r="M32" s="548"/>
      <c r="N32" s="548"/>
      <c r="O32" s="549"/>
      <c r="P32" s="4"/>
    </row>
    <row r="33" spans="1:16" ht="58.5" customHeight="1" x14ac:dyDescent="0.2">
      <c r="A33" s="542">
        <v>4</v>
      </c>
      <c r="B33" s="543">
        <v>4</v>
      </c>
      <c r="C33" s="562" t="s">
        <v>41</v>
      </c>
      <c r="D33" s="563" t="s">
        <v>41</v>
      </c>
      <c r="E33" s="563" t="s">
        <v>41</v>
      </c>
      <c r="F33" s="563" t="s">
        <v>41</v>
      </c>
      <c r="G33" s="564" t="s">
        <v>41</v>
      </c>
      <c r="H33" s="547" t="s">
        <v>76</v>
      </c>
      <c r="I33" s="548"/>
      <c r="J33" s="548"/>
      <c r="K33" s="548"/>
      <c r="L33" s="548"/>
      <c r="M33" s="548"/>
      <c r="N33" s="548"/>
      <c r="O33" s="549"/>
      <c r="P33" s="4"/>
    </row>
    <row r="34" spans="1:16" ht="60.75" customHeight="1" x14ac:dyDescent="0.2">
      <c r="A34" s="542">
        <v>5</v>
      </c>
      <c r="B34" s="543">
        <v>5</v>
      </c>
      <c r="C34" s="562" t="s">
        <v>3</v>
      </c>
      <c r="D34" s="568"/>
      <c r="E34" s="568"/>
      <c r="F34" s="568"/>
      <c r="G34" s="569"/>
      <c r="H34" s="547" t="s">
        <v>75</v>
      </c>
      <c r="I34" s="548"/>
      <c r="J34" s="548"/>
      <c r="K34" s="548"/>
      <c r="L34" s="548"/>
      <c r="M34" s="548"/>
      <c r="N34" s="548"/>
      <c r="O34" s="549"/>
      <c r="P34" s="4"/>
    </row>
    <row r="35" spans="1:16" ht="31.5" customHeight="1" x14ac:dyDescent="0.2">
      <c r="A35" s="542">
        <v>6</v>
      </c>
      <c r="B35" s="543">
        <v>6</v>
      </c>
      <c r="C35" s="544" t="s">
        <v>40</v>
      </c>
      <c r="D35" s="545"/>
      <c r="E35" s="545"/>
      <c r="F35" s="545"/>
      <c r="G35" s="546"/>
      <c r="H35" s="547" t="s">
        <v>74</v>
      </c>
      <c r="I35" s="548"/>
      <c r="J35" s="548"/>
      <c r="K35" s="548"/>
      <c r="L35" s="548"/>
      <c r="M35" s="548"/>
      <c r="N35" s="548"/>
      <c r="O35" s="549"/>
      <c r="P35" s="4"/>
    </row>
    <row r="36" spans="1:16" ht="18.75" customHeight="1" x14ac:dyDescent="0.2">
      <c r="A36" s="592">
        <v>7</v>
      </c>
      <c r="B36" s="593"/>
      <c r="C36" s="570" t="s">
        <v>1</v>
      </c>
      <c r="D36" s="571"/>
      <c r="E36" s="571"/>
      <c r="F36" s="571"/>
      <c r="G36" s="571"/>
      <c r="H36" s="576" t="s">
        <v>115</v>
      </c>
      <c r="I36" s="577"/>
      <c r="J36" s="577"/>
      <c r="K36" s="577"/>
      <c r="L36" s="577"/>
      <c r="M36" s="577"/>
      <c r="N36" s="577"/>
      <c r="O36" s="578"/>
      <c r="P36" s="4"/>
    </row>
    <row r="37" spans="1:16" ht="15.75" customHeight="1" x14ac:dyDescent="0.2">
      <c r="A37" s="594"/>
      <c r="B37" s="595"/>
      <c r="C37" s="572"/>
      <c r="D37" s="573"/>
      <c r="E37" s="573"/>
      <c r="F37" s="573"/>
      <c r="G37" s="573"/>
      <c r="H37" s="579" t="s">
        <v>116</v>
      </c>
      <c r="I37" s="580"/>
      <c r="J37" s="580"/>
      <c r="K37" s="580"/>
      <c r="L37" s="580"/>
      <c r="M37" s="580"/>
      <c r="N37" s="580"/>
      <c r="O37" s="581"/>
      <c r="P37" s="4"/>
    </row>
    <row r="38" spans="1:16" ht="16.5" customHeight="1" x14ac:dyDescent="0.2">
      <c r="A38" s="594"/>
      <c r="B38" s="595"/>
      <c r="C38" s="572"/>
      <c r="D38" s="573"/>
      <c r="E38" s="573"/>
      <c r="F38" s="573"/>
      <c r="G38" s="573"/>
      <c r="H38" s="579" t="s">
        <v>117</v>
      </c>
      <c r="I38" s="580"/>
      <c r="J38" s="580"/>
      <c r="K38" s="580"/>
      <c r="L38" s="580"/>
      <c r="M38" s="580"/>
      <c r="N38" s="580"/>
      <c r="O38" s="581"/>
      <c r="P38" s="4"/>
    </row>
    <row r="39" spans="1:16" ht="16.5" customHeight="1" x14ac:dyDescent="0.2">
      <c r="A39" s="594"/>
      <c r="B39" s="595"/>
      <c r="C39" s="572"/>
      <c r="D39" s="573"/>
      <c r="E39" s="573"/>
      <c r="F39" s="573"/>
      <c r="G39" s="573"/>
      <c r="H39" s="572" t="s">
        <v>118</v>
      </c>
      <c r="I39" s="573"/>
      <c r="J39" s="573"/>
      <c r="K39" s="573"/>
      <c r="L39" s="573"/>
      <c r="M39" s="573"/>
      <c r="N39" s="573"/>
      <c r="O39" s="588"/>
      <c r="P39" s="4"/>
    </row>
    <row r="40" spans="1:16" ht="31.5" customHeight="1" x14ac:dyDescent="0.2">
      <c r="A40" s="596"/>
      <c r="B40" s="597"/>
      <c r="C40" s="574"/>
      <c r="D40" s="575"/>
      <c r="E40" s="575"/>
      <c r="F40" s="575"/>
      <c r="G40" s="575"/>
      <c r="H40" s="589" t="s">
        <v>119</v>
      </c>
      <c r="I40" s="590"/>
      <c r="J40" s="590"/>
      <c r="K40" s="590"/>
      <c r="L40" s="590"/>
      <c r="M40" s="590"/>
      <c r="N40" s="590"/>
      <c r="O40" s="591"/>
      <c r="P40" s="4"/>
    </row>
    <row r="41" spans="1:16" ht="29.25" customHeight="1" x14ac:dyDescent="0.2">
      <c r="A41" s="542">
        <v>8</v>
      </c>
      <c r="B41" s="543">
        <v>8</v>
      </c>
      <c r="C41" s="562" t="s">
        <v>39</v>
      </c>
      <c r="D41" s="563" t="s">
        <v>39</v>
      </c>
      <c r="E41" s="563" t="s">
        <v>39</v>
      </c>
      <c r="F41" s="563" t="s">
        <v>39</v>
      </c>
      <c r="G41" s="564" t="s">
        <v>39</v>
      </c>
      <c r="H41" s="582" t="s">
        <v>73</v>
      </c>
      <c r="I41" s="583"/>
      <c r="J41" s="583"/>
      <c r="K41" s="583"/>
      <c r="L41" s="583"/>
      <c r="M41" s="583"/>
      <c r="N41" s="583"/>
      <c r="O41" s="584"/>
      <c r="P41" s="4"/>
    </row>
    <row r="42" spans="1:16" ht="105" customHeight="1" x14ac:dyDescent="0.2">
      <c r="A42" s="542">
        <v>9</v>
      </c>
      <c r="B42" s="543">
        <v>9</v>
      </c>
      <c r="C42" s="562" t="s">
        <v>38</v>
      </c>
      <c r="D42" s="563" t="s">
        <v>38</v>
      </c>
      <c r="E42" s="563" t="s">
        <v>38</v>
      </c>
      <c r="F42" s="563" t="s">
        <v>38</v>
      </c>
      <c r="G42" s="564" t="s">
        <v>38</v>
      </c>
      <c r="H42" s="582" t="s">
        <v>120</v>
      </c>
      <c r="I42" s="583"/>
      <c r="J42" s="583"/>
      <c r="K42" s="583"/>
      <c r="L42" s="583"/>
      <c r="M42" s="583"/>
      <c r="N42" s="583"/>
      <c r="O42" s="584"/>
      <c r="P42" s="4"/>
    </row>
    <row r="43" spans="1:16" ht="90.75" customHeight="1" x14ac:dyDescent="0.2">
      <c r="A43" s="542" t="s">
        <v>72</v>
      </c>
      <c r="B43" s="543" t="s">
        <v>72</v>
      </c>
      <c r="C43" s="562" t="s">
        <v>37</v>
      </c>
      <c r="D43" s="563" t="s">
        <v>37</v>
      </c>
      <c r="E43" s="563" t="s">
        <v>37</v>
      </c>
      <c r="F43" s="563" t="s">
        <v>37</v>
      </c>
      <c r="G43" s="564" t="s">
        <v>37</v>
      </c>
      <c r="H43" s="585" t="s">
        <v>71</v>
      </c>
      <c r="I43" s="586"/>
      <c r="J43" s="586"/>
      <c r="K43" s="586"/>
      <c r="L43" s="586"/>
      <c r="M43" s="586"/>
      <c r="N43" s="586"/>
      <c r="O43" s="587"/>
      <c r="P43" s="4"/>
    </row>
    <row r="44" spans="1:16" ht="74.25" customHeight="1" x14ac:dyDescent="0.2">
      <c r="A44" s="542">
        <v>12</v>
      </c>
      <c r="B44" s="543">
        <v>12</v>
      </c>
      <c r="C44" s="562" t="s">
        <v>36</v>
      </c>
      <c r="D44" s="563" t="s">
        <v>36</v>
      </c>
      <c r="E44" s="563" t="s">
        <v>36</v>
      </c>
      <c r="F44" s="563" t="s">
        <v>36</v>
      </c>
      <c r="G44" s="564" t="s">
        <v>36</v>
      </c>
      <c r="H44" s="585" t="s">
        <v>70</v>
      </c>
      <c r="I44" s="586"/>
      <c r="J44" s="586"/>
      <c r="K44" s="586"/>
      <c r="L44" s="586"/>
      <c r="M44" s="586"/>
      <c r="N44" s="586"/>
      <c r="O44" s="587"/>
      <c r="P44" s="4"/>
    </row>
    <row r="45" spans="1:16" ht="33" customHeight="1" x14ac:dyDescent="0.2">
      <c r="A45" s="542" t="s">
        <v>69</v>
      </c>
      <c r="B45" s="543" t="s">
        <v>69</v>
      </c>
      <c r="C45" s="562" t="s">
        <v>35</v>
      </c>
      <c r="D45" s="563" t="s">
        <v>35</v>
      </c>
      <c r="E45" s="563" t="s">
        <v>35</v>
      </c>
      <c r="F45" s="563" t="s">
        <v>35</v>
      </c>
      <c r="G45" s="564" t="s">
        <v>35</v>
      </c>
      <c r="H45" s="547" t="s">
        <v>68</v>
      </c>
      <c r="I45" s="548"/>
      <c r="J45" s="548"/>
      <c r="K45" s="548"/>
      <c r="L45" s="548"/>
      <c r="M45" s="548"/>
      <c r="N45" s="548"/>
      <c r="O45" s="549"/>
      <c r="P45" s="4"/>
    </row>
    <row r="46" spans="1:16" ht="30.75" customHeight="1" x14ac:dyDescent="0.2">
      <c r="A46" s="542">
        <v>15</v>
      </c>
      <c r="B46" s="543">
        <v>15</v>
      </c>
      <c r="C46" s="562" t="s">
        <v>34</v>
      </c>
      <c r="D46" s="563" t="s">
        <v>34</v>
      </c>
      <c r="E46" s="563" t="s">
        <v>34</v>
      </c>
      <c r="F46" s="563" t="s">
        <v>34</v>
      </c>
      <c r="G46" s="564" t="s">
        <v>34</v>
      </c>
      <c r="H46" s="582" t="s">
        <v>67</v>
      </c>
      <c r="I46" s="583"/>
      <c r="J46" s="583"/>
      <c r="K46" s="583"/>
      <c r="L46" s="583"/>
      <c r="M46" s="583"/>
      <c r="N46" s="583"/>
      <c r="O46" s="584"/>
      <c r="P46" s="4"/>
    </row>
    <row r="47" spans="1:16" ht="45" customHeight="1" x14ac:dyDescent="0.2">
      <c r="A47" s="542">
        <v>16</v>
      </c>
      <c r="B47" s="543">
        <v>16</v>
      </c>
      <c r="C47" s="562" t="s">
        <v>6</v>
      </c>
      <c r="D47" s="563" t="s">
        <v>6</v>
      </c>
      <c r="E47" s="563" t="s">
        <v>6</v>
      </c>
      <c r="F47" s="563" t="s">
        <v>6</v>
      </c>
      <c r="G47" s="564" t="s">
        <v>6</v>
      </c>
      <c r="H47" s="582" t="s">
        <v>66</v>
      </c>
      <c r="I47" s="583"/>
      <c r="J47" s="583"/>
      <c r="K47" s="583"/>
      <c r="L47" s="583"/>
      <c r="M47" s="583"/>
      <c r="N47" s="583"/>
      <c r="O47" s="584"/>
      <c r="P47" s="4"/>
    </row>
    <row r="48" spans="1:16" ht="30.75" customHeight="1" x14ac:dyDescent="0.2">
      <c r="A48" s="542">
        <v>17</v>
      </c>
      <c r="B48" s="543">
        <v>17</v>
      </c>
      <c r="C48" s="601" t="s">
        <v>33</v>
      </c>
      <c r="D48" s="602" t="s">
        <v>33</v>
      </c>
      <c r="E48" s="602" t="s">
        <v>33</v>
      </c>
      <c r="F48" s="602" t="s">
        <v>33</v>
      </c>
      <c r="G48" s="603" t="s">
        <v>33</v>
      </c>
      <c r="H48" s="604" t="s">
        <v>65</v>
      </c>
      <c r="I48" s="605"/>
      <c r="J48" s="605"/>
      <c r="K48" s="605"/>
      <c r="L48" s="605"/>
      <c r="M48" s="605"/>
      <c r="N48" s="605"/>
      <c r="O48" s="606"/>
      <c r="P48" s="4"/>
    </row>
    <row r="49" spans="1:16" ht="45.75" customHeight="1" x14ac:dyDescent="0.2">
      <c r="A49" s="542">
        <v>18</v>
      </c>
      <c r="B49" s="543">
        <v>18</v>
      </c>
      <c r="C49" s="562" t="s">
        <v>64</v>
      </c>
      <c r="D49" s="563" t="s">
        <v>7</v>
      </c>
      <c r="E49" s="563" t="s">
        <v>7</v>
      </c>
      <c r="F49" s="563" t="s">
        <v>7</v>
      </c>
      <c r="G49" s="564" t="s">
        <v>7</v>
      </c>
      <c r="H49" s="582" t="s">
        <v>124</v>
      </c>
      <c r="I49" s="583"/>
      <c r="J49" s="583"/>
      <c r="K49" s="583"/>
      <c r="L49" s="583"/>
      <c r="M49" s="583"/>
      <c r="N49" s="583"/>
      <c r="O49" s="584"/>
      <c r="P49" s="4"/>
    </row>
    <row r="50" spans="1:16" ht="33.75" customHeight="1" x14ac:dyDescent="0.2">
      <c r="A50" s="542">
        <v>19</v>
      </c>
      <c r="B50" s="543">
        <v>19</v>
      </c>
      <c r="C50" s="601" t="s">
        <v>8</v>
      </c>
      <c r="D50" s="602" t="s">
        <v>8</v>
      </c>
      <c r="E50" s="602" t="s">
        <v>8</v>
      </c>
      <c r="F50" s="602" t="s">
        <v>8</v>
      </c>
      <c r="G50" s="603" t="s">
        <v>8</v>
      </c>
      <c r="H50" s="604" t="s">
        <v>63</v>
      </c>
      <c r="I50" s="605"/>
      <c r="J50" s="605"/>
      <c r="K50" s="605"/>
      <c r="L50" s="605"/>
      <c r="M50" s="605"/>
      <c r="N50" s="605"/>
      <c r="O50" s="606"/>
      <c r="P50" s="4"/>
    </row>
    <row r="51" spans="1:16" ht="45.75" customHeight="1" x14ac:dyDescent="0.2">
      <c r="A51" s="542">
        <v>20</v>
      </c>
      <c r="B51" s="543">
        <v>20</v>
      </c>
      <c r="C51" s="601" t="s">
        <v>31</v>
      </c>
      <c r="D51" s="602" t="s">
        <v>31</v>
      </c>
      <c r="E51" s="602" t="s">
        <v>31</v>
      </c>
      <c r="F51" s="602" t="s">
        <v>31</v>
      </c>
      <c r="G51" s="603" t="s">
        <v>31</v>
      </c>
      <c r="H51" s="604" t="s">
        <v>62</v>
      </c>
      <c r="I51" s="605"/>
      <c r="J51" s="605"/>
      <c r="K51" s="605"/>
      <c r="L51" s="605"/>
      <c r="M51" s="605"/>
      <c r="N51" s="605"/>
      <c r="O51" s="606"/>
      <c r="P51" s="4"/>
    </row>
    <row r="52" spans="1:16" ht="44.25" customHeight="1" x14ac:dyDescent="0.2">
      <c r="A52" s="542">
        <v>21</v>
      </c>
      <c r="B52" s="543">
        <v>21</v>
      </c>
      <c r="C52" s="598" t="s">
        <v>30</v>
      </c>
      <c r="D52" s="599" t="s">
        <v>30</v>
      </c>
      <c r="E52" s="599" t="s">
        <v>30</v>
      </c>
      <c r="F52" s="599" t="s">
        <v>30</v>
      </c>
      <c r="G52" s="600" t="s">
        <v>30</v>
      </c>
      <c r="H52" s="604" t="s">
        <v>61</v>
      </c>
      <c r="I52" s="605"/>
      <c r="J52" s="605"/>
      <c r="K52" s="605"/>
      <c r="L52" s="605"/>
      <c r="M52" s="605"/>
      <c r="N52" s="605"/>
      <c r="O52" s="606"/>
      <c r="P52" s="4"/>
    </row>
    <row r="53" spans="1:16" ht="75.75" customHeight="1" x14ac:dyDescent="0.2">
      <c r="A53" s="542" t="s">
        <v>60</v>
      </c>
      <c r="B53" s="543" t="s">
        <v>59</v>
      </c>
      <c r="C53" s="562" t="s">
        <v>29</v>
      </c>
      <c r="D53" s="563" t="s">
        <v>58</v>
      </c>
      <c r="E53" s="563" t="s">
        <v>58</v>
      </c>
      <c r="F53" s="563" t="s">
        <v>58</v>
      </c>
      <c r="G53" s="564" t="s">
        <v>58</v>
      </c>
      <c r="H53" s="582" t="s">
        <v>121</v>
      </c>
      <c r="I53" s="583"/>
      <c r="J53" s="583"/>
      <c r="K53" s="583"/>
      <c r="L53" s="583"/>
      <c r="M53" s="583"/>
      <c r="N53" s="583"/>
      <c r="O53" s="584"/>
      <c r="P53" s="4"/>
    </row>
    <row r="54" spans="1:16" ht="15.75" customHeight="1" x14ac:dyDescent="0.2">
      <c r="A54" s="542">
        <v>25</v>
      </c>
      <c r="B54" s="543">
        <v>28</v>
      </c>
      <c r="C54" s="601" t="s">
        <v>2</v>
      </c>
      <c r="D54" s="602" t="s">
        <v>2</v>
      </c>
      <c r="E54" s="602" t="s">
        <v>2</v>
      </c>
      <c r="F54" s="602" t="s">
        <v>2</v>
      </c>
      <c r="G54" s="603" t="s">
        <v>2</v>
      </c>
      <c r="H54" s="616" t="s">
        <v>57</v>
      </c>
      <c r="I54" s="617"/>
      <c r="J54" s="617"/>
      <c r="K54" s="617"/>
      <c r="L54" s="617"/>
      <c r="M54" s="617"/>
      <c r="N54" s="617"/>
      <c r="O54" s="618"/>
      <c r="P54" s="4"/>
    </row>
    <row r="55" spans="1:16" ht="61.5" customHeight="1" x14ac:dyDescent="0.2">
      <c r="A55" s="542">
        <v>26</v>
      </c>
      <c r="B55" s="543">
        <v>30</v>
      </c>
      <c r="C55" s="598" t="s">
        <v>28</v>
      </c>
      <c r="D55" s="599" t="s">
        <v>28</v>
      </c>
      <c r="E55" s="599" t="s">
        <v>28</v>
      </c>
      <c r="F55" s="599" t="s">
        <v>28</v>
      </c>
      <c r="G55" s="600" t="s">
        <v>28</v>
      </c>
      <c r="H55" s="582" t="s">
        <v>56</v>
      </c>
      <c r="I55" s="583"/>
      <c r="J55" s="583"/>
      <c r="K55" s="583"/>
      <c r="L55" s="583"/>
      <c r="M55" s="583"/>
      <c r="N55" s="583"/>
      <c r="O55" s="584"/>
      <c r="P55" s="4"/>
    </row>
    <row r="56" spans="1:16" ht="47.25" customHeight="1" x14ac:dyDescent="0.2">
      <c r="A56" s="542">
        <v>27</v>
      </c>
      <c r="B56" s="543">
        <v>31</v>
      </c>
      <c r="C56" s="601" t="s">
        <v>27</v>
      </c>
      <c r="D56" s="602" t="s">
        <v>55</v>
      </c>
      <c r="E56" s="602" t="s">
        <v>55</v>
      </c>
      <c r="F56" s="602" t="s">
        <v>55</v>
      </c>
      <c r="G56" s="603" t="s">
        <v>55</v>
      </c>
      <c r="H56" s="604" t="s">
        <v>123</v>
      </c>
      <c r="I56" s="605"/>
      <c r="J56" s="605"/>
      <c r="K56" s="605"/>
      <c r="L56" s="605"/>
      <c r="M56" s="605"/>
      <c r="N56" s="605"/>
      <c r="O56" s="606"/>
      <c r="P56" s="4"/>
    </row>
    <row r="57" spans="1:16" ht="29.25" customHeight="1" x14ac:dyDescent="0.2">
      <c r="A57" s="542">
        <v>28</v>
      </c>
      <c r="B57" s="543">
        <v>32</v>
      </c>
      <c r="C57" s="601" t="s">
        <v>26</v>
      </c>
      <c r="D57" s="602" t="s">
        <v>54</v>
      </c>
      <c r="E57" s="602" t="s">
        <v>54</v>
      </c>
      <c r="F57" s="602" t="s">
        <v>54</v>
      </c>
      <c r="G57" s="603" t="s">
        <v>54</v>
      </c>
      <c r="H57" s="604" t="s">
        <v>122</v>
      </c>
      <c r="I57" s="605"/>
      <c r="J57" s="605"/>
      <c r="K57" s="605"/>
      <c r="L57" s="605"/>
      <c r="M57" s="605"/>
      <c r="N57" s="605"/>
      <c r="O57" s="606"/>
      <c r="P57" s="4"/>
    </row>
    <row r="58" spans="1:16" ht="46.5" customHeight="1" x14ac:dyDescent="0.2">
      <c r="A58" s="592">
        <v>29</v>
      </c>
      <c r="B58" s="593">
        <v>33</v>
      </c>
      <c r="C58" s="598" t="s">
        <v>25</v>
      </c>
      <c r="D58" s="599" t="s">
        <v>25</v>
      </c>
      <c r="E58" s="599" t="s">
        <v>25</v>
      </c>
      <c r="F58" s="599" t="s">
        <v>25</v>
      </c>
      <c r="G58" s="600" t="s">
        <v>25</v>
      </c>
      <c r="H58" s="582" t="s">
        <v>53</v>
      </c>
      <c r="I58" s="583"/>
      <c r="J58" s="583"/>
      <c r="K58" s="583"/>
      <c r="L58" s="583"/>
      <c r="M58" s="583"/>
      <c r="N58" s="583"/>
      <c r="O58" s="584"/>
      <c r="P58" s="4"/>
    </row>
    <row r="59" spans="1:16" ht="18.75" customHeight="1" x14ac:dyDescent="0.2">
      <c r="A59" s="592">
        <v>30</v>
      </c>
      <c r="B59" s="593"/>
      <c r="C59" s="610" t="s">
        <v>24</v>
      </c>
      <c r="D59" s="611"/>
      <c r="E59" s="611"/>
      <c r="F59" s="611"/>
      <c r="G59" s="612"/>
      <c r="H59" s="576" t="s">
        <v>52</v>
      </c>
      <c r="I59" s="577"/>
      <c r="J59" s="577"/>
      <c r="K59" s="577"/>
      <c r="L59" s="577"/>
      <c r="M59" s="577"/>
      <c r="N59" s="577"/>
      <c r="O59" s="578"/>
      <c r="P59" s="4"/>
    </row>
    <row r="60" spans="1:16" ht="49.5" customHeight="1" x14ac:dyDescent="0.2">
      <c r="A60" s="596"/>
      <c r="B60" s="597"/>
      <c r="C60" s="613"/>
      <c r="D60" s="614"/>
      <c r="E60" s="614"/>
      <c r="F60" s="614"/>
      <c r="G60" s="615"/>
      <c r="H60" s="607" t="s">
        <v>51</v>
      </c>
      <c r="I60" s="608"/>
      <c r="J60" s="608"/>
      <c r="K60" s="608"/>
      <c r="L60" s="608"/>
      <c r="M60" s="608"/>
      <c r="N60" s="608"/>
      <c r="O60" s="609"/>
      <c r="P60" s="4"/>
    </row>
    <row r="61" spans="1:16" ht="15.75" customHeight="1" x14ac:dyDescent="0.2">
      <c r="A61" s="9"/>
      <c r="B61" s="9"/>
      <c r="C61" s="10"/>
      <c r="D61" s="9"/>
      <c r="E61" s="9"/>
      <c r="F61" s="9"/>
      <c r="G61" s="9"/>
      <c r="H61" s="8"/>
      <c r="I61" s="8"/>
      <c r="J61" s="8"/>
      <c r="K61" s="8"/>
      <c r="L61" s="8"/>
      <c r="M61" s="8"/>
      <c r="N61" s="8"/>
      <c r="O61" s="8"/>
    </row>
    <row r="62" spans="1:16" ht="15.75" customHeight="1" x14ac:dyDescent="0.2">
      <c r="H62" s="7"/>
      <c r="I62" s="7"/>
      <c r="J62" s="7"/>
      <c r="K62" s="7"/>
      <c r="L62" s="7"/>
      <c r="M62" s="7"/>
      <c r="N62" s="7"/>
      <c r="O62" s="7"/>
    </row>
    <row r="63" spans="1:16" ht="15.75" customHeight="1" x14ac:dyDescent="0.2"/>
    <row r="64" spans="1:16" ht="15.75" customHeight="1" x14ac:dyDescent="0.2"/>
    <row r="65" ht="15.75" customHeight="1" x14ac:dyDescent="0.2"/>
    <row r="66" ht="15.75" customHeight="1" x14ac:dyDescent="0.2"/>
    <row r="67" ht="15.75" customHeight="1" x14ac:dyDescent="0.2"/>
  </sheetData>
  <mergeCells count="109">
    <mergeCell ref="A54:B54"/>
    <mergeCell ref="C54:G54"/>
    <mergeCell ref="H54:O54"/>
    <mergeCell ref="A52:B52"/>
    <mergeCell ref="C52:G52"/>
    <mergeCell ref="H52:O52"/>
    <mergeCell ref="H56:O56"/>
    <mergeCell ref="H44:O44"/>
    <mergeCell ref="A45:B45"/>
    <mergeCell ref="C45:G45"/>
    <mergeCell ref="H45:O45"/>
    <mergeCell ref="A46:B46"/>
    <mergeCell ref="C46:G46"/>
    <mergeCell ref="H46:O46"/>
    <mergeCell ref="A47:B47"/>
    <mergeCell ref="C47:G47"/>
    <mergeCell ref="H47:O47"/>
    <mergeCell ref="A57:B57"/>
    <mergeCell ref="C57:G57"/>
    <mergeCell ref="H57:O57"/>
    <mergeCell ref="A55:B55"/>
    <mergeCell ref="C55:G55"/>
    <mergeCell ref="H55:O55"/>
    <mergeCell ref="H60:O60"/>
    <mergeCell ref="C59:G60"/>
    <mergeCell ref="A59:B60"/>
    <mergeCell ref="B23:P23"/>
    <mergeCell ref="A58:B58"/>
    <mergeCell ref="C58:G58"/>
    <mergeCell ref="H58:O58"/>
    <mergeCell ref="H59:O59"/>
    <mergeCell ref="A56:B56"/>
    <mergeCell ref="C56:G56"/>
    <mergeCell ref="A48:B48"/>
    <mergeCell ref="C48:G48"/>
    <mergeCell ref="H48:O48"/>
    <mergeCell ref="A49:B49"/>
    <mergeCell ref="C49:G49"/>
    <mergeCell ref="H49:O49"/>
    <mergeCell ref="A53:B53"/>
    <mergeCell ref="H53:O53"/>
    <mergeCell ref="A50:B50"/>
    <mergeCell ref="C50:G50"/>
    <mergeCell ref="H50:O50"/>
    <mergeCell ref="A51:B51"/>
    <mergeCell ref="C51:G51"/>
    <mergeCell ref="H51:O51"/>
    <mergeCell ref="C53:G53"/>
    <mergeCell ref="A44:B44"/>
    <mergeCell ref="C44:G44"/>
    <mergeCell ref="C36:G40"/>
    <mergeCell ref="H36:O36"/>
    <mergeCell ref="H37:O37"/>
    <mergeCell ref="A42:B42"/>
    <mergeCell ref="C42:G42"/>
    <mergeCell ref="H42:O42"/>
    <mergeCell ref="A43:B43"/>
    <mergeCell ref="C43:G43"/>
    <mergeCell ref="H43:O43"/>
    <mergeCell ref="H38:O38"/>
    <mergeCell ref="H39:O39"/>
    <mergeCell ref="H40:O40"/>
    <mergeCell ref="A41:B41"/>
    <mergeCell ref="C41:G41"/>
    <mergeCell ref="H41:O41"/>
    <mergeCell ref="A36:B40"/>
    <mergeCell ref="A35:B35"/>
    <mergeCell ref="C35:G35"/>
    <mergeCell ref="H35:O35"/>
    <mergeCell ref="C22:O22"/>
    <mergeCell ref="A26:O26"/>
    <mergeCell ref="A28:B29"/>
    <mergeCell ref="C28:G29"/>
    <mergeCell ref="H28:O29"/>
    <mergeCell ref="B24:O24"/>
    <mergeCell ref="A30:B30"/>
    <mergeCell ref="C30:G30"/>
    <mergeCell ref="H30:O30"/>
    <mergeCell ref="A31:B31"/>
    <mergeCell ref="C31:G31"/>
    <mergeCell ref="H31:O31"/>
    <mergeCell ref="A32:B32"/>
    <mergeCell ref="C32:G32"/>
    <mergeCell ref="H32:O32"/>
    <mergeCell ref="A33:B33"/>
    <mergeCell ref="C33:G33"/>
    <mergeCell ref="H33:O33"/>
    <mergeCell ref="A34:B34"/>
    <mergeCell ref="C34:G34"/>
    <mergeCell ref="H34:O34"/>
    <mergeCell ref="C19:O19"/>
    <mergeCell ref="C20:O20"/>
    <mergeCell ref="C21:O21"/>
    <mergeCell ref="C16:O16"/>
    <mergeCell ref="A1:XFD1"/>
    <mergeCell ref="A3:P3"/>
    <mergeCell ref="A5:O5"/>
    <mergeCell ref="B6:O6"/>
    <mergeCell ref="B7:O7"/>
    <mergeCell ref="B8:O8"/>
    <mergeCell ref="B9:O9"/>
    <mergeCell ref="B10:O10"/>
    <mergeCell ref="B11:O11"/>
    <mergeCell ref="B12:O12"/>
    <mergeCell ref="B13:O13"/>
    <mergeCell ref="C14:O14"/>
    <mergeCell ref="C15:O15"/>
    <mergeCell ref="C17:P17"/>
    <mergeCell ref="C18:O18"/>
  </mergeCells>
  <pageMargins left="0.98425196850393704" right="0.98425196850393704" top="0.98425196850393704" bottom="0.98425196850393704" header="0.51181102362204722" footer="0.51181102362204722"/>
  <pageSetup paperSize="8"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5 План ЕИ</vt:lpstr>
      <vt:lpstr>Свод</vt:lpstr>
      <vt:lpstr>6 план ГКПЗ</vt:lpstr>
      <vt:lpstr>7 порядок формирования ГКПЗ </vt:lpstr>
      <vt:lpstr>'7 порядок формирования ГКПЗ '!_Toc344472493</vt:lpstr>
      <vt:lpstr>'6 план ГКПЗ'!Область_печати</vt:lpstr>
      <vt:lpstr>'7 порядок формирования ГКПЗ '!Область_печати</vt:lpstr>
    </vt:vector>
  </TitlesOfParts>
  <Company>Inter RAO UES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ASTAFIEVA Yuliya N.</dc:creator>
  <cp:lastModifiedBy>KUDRYASHOVA Nadezhda A.</cp:lastModifiedBy>
  <cp:lastPrinted>2013-11-20T09:37:35Z</cp:lastPrinted>
  <dcterms:created xsi:type="dcterms:W3CDTF">2013-03-20T06:43:18Z</dcterms:created>
  <dcterms:modified xsi:type="dcterms:W3CDTF">2014-02-26T08:23:11Z</dcterms:modified>
</cp:coreProperties>
</file>